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B:\Formal Trade in Goods Statistics Reports\MontlhyTradeReport\2022\11_November\to publish\"/>
    </mc:Choice>
  </mc:AlternateContent>
  <xr:revisionPtr revIDLastSave="0" documentId="13_ncr:1_{DE639A95-C02D-4C33-AAC5-B0543E26A156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November (2)" sheetId="2" r:id="rId1"/>
    <sheet name="Novemb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2" l="1"/>
  <c r="E30" i="2"/>
  <c r="D30" i="2"/>
  <c r="K121" i="1"/>
  <c r="H56" i="1"/>
  <c r="K8" i="1"/>
  <c r="J8" i="1"/>
  <c r="K20" i="1"/>
  <c r="J20" i="1"/>
  <c r="J95" i="1"/>
  <c r="K76" i="1"/>
  <c r="J76" i="1"/>
  <c r="K65" i="1"/>
  <c r="K57" i="1"/>
  <c r="K56" i="1"/>
  <c r="J65" i="1"/>
  <c r="J56" i="1"/>
  <c r="I57" i="1"/>
  <c r="I65" i="1"/>
  <c r="H61" i="1"/>
  <c r="G38" i="1"/>
  <c r="I20" i="1"/>
  <c r="J104" i="1"/>
  <c r="J103" i="1"/>
  <c r="J102" i="1"/>
  <c r="K103" i="1"/>
  <c r="K100" i="1"/>
  <c r="J99" i="1"/>
  <c r="K98" i="1"/>
  <c r="J98" i="1"/>
  <c r="K99" i="1"/>
  <c r="K9" i="1"/>
  <c r="J10" i="1"/>
  <c r="K10" i="1"/>
  <c r="K114" i="1"/>
  <c r="J114" i="1"/>
  <c r="E125" i="1"/>
  <c r="F125" i="1"/>
  <c r="F124" i="1" s="1"/>
  <c r="D125" i="1"/>
  <c r="F106" i="1"/>
  <c r="J106" i="1" s="1"/>
  <c r="K95" i="1"/>
  <c r="E106" i="1"/>
  <c r="E105" i="1" s="1"/>
  <c r="H105" i="1" s="1"/>
  <c r="D106" i="1"/>
  <c r="G106" i="1" s="1"/>
  <c r="H99" i="1"/>
  <c r="J101" i="1"/>
  <c r="K104" i="1"/>
  <c r="K102" i="1"/>
  <c r="K101" i="1"/>
  <c r="K97" i="1"/>
  <c r="K96" i="1"/>
  <c r="H106" i="1"/>
  <c r="K77" i="1"/>
  <c r="K80" i="1"/>
  <c r="K79" i="1"/>
  <c r="F87" i="1"/>
  <c r="I76" i="1" s="1"/>
  <c r="D87" i="1"/>
  <c r="D86" i="1" s="1"/>
  <c r="E87" i="1"/>
  <c r="H83" i="1" s="1"/>
  <c r="E66" i="1"/>
  <c r="H60" i="1" s="1"/>
  <c r="F66" i="1"/>
  <c r="D66" i="1"/>
  <c r="G60" i="1" s="1"/>
  <c r="J39" i="1"/>
  <c r="K38" i="1"/>
  <c r="J42" i="1"/>
  <c r="J44" i="1"/>
  <c r="K46" i="1"/>
  <c r="K47" i="1"/>
  <c r="K41" i="1"/>
  <c r="K39" i="1"/>
  <c r="J38" i="1"/>
  <c r="E48" i="1"/>
  <c r="H41" i="1" s="1"/>
  <c r="F48" i="1"/>
  <c r="I44" i="1" s="1"/>
  <c r="D48" i="1"/>
  <c r="G45" i="1" s="1"/>
  <c r="E30" i="1"/>
  <c r="F30" i="1"/>
  <c r="I114" i="1" s="1"/>
  <c r="D30" i="1"/>
  <c r="K30" i="1" s="1"/>
  <c r="E7" i="1"/>
  <c r="E12" i="1" s="1"/>
  <c r="F7" i="1"/>
  <c r="D7" i="1"/>
  <c r="D12" i="1" s="1"/>
  <c r="I125" i="1"/>
  <c r="K118" i="1"/>
  <c r="I100" i="1"/>
  <c r="H97" i="1"/>
  <c r="H98" i="1"/>
  <c r="J77" i="1"/>
  <c r="H81" i="1"/>
  <c r="H39" i="1"/>
  <c r="H40" i="1"/>
  <c r="H47" i="1"/>
  <c r="K123" i="1"/>
  <c r="J123" i="1"/>
  <c r="K122" i="1"/>
  <c r="J122" i="1"/>
  <c r="J121" i="1"/>
  <c r="K120" i="1"/>
  <c r="J120" i="1"/>
  <c r="H120" i="1"/>
  <c r="K119" i="1"/>
  <c r="J119" i="1"/>
  <c r="J118" i="1"/>
  <c r="K117" i="1"/>
  <c r="J117" i="1"/>
  <c r="K116" i="1"/>
  <c r="J116" i="1"/>
  <c r="H116" i="1"/>
  <c r="K115" i="1"/>
  <c r="J115" i="1"/>
  <c r="J100" i="1"/>
  <c r="J97" i="1"/>
  <c r="J96" i="1"/>
  <c r="K85" i="1"/>
  <c r="J85" i="1"/>
  <c r="K84" i="1"/>
  <c r="J84" i="1"/>
  <c r="K83" i="1"/>
  <c r="J83" i="1"/>
  <c r="K82" i="1"/>
  <c r="J82" i="1"/>
  <c r="K81" i="1"/>
  <c r="J81" i="1"/>
  <c r="J80" i="1"/>
  <c r="J79" i="1"/>
  <c r="K78" i="1"/>
  <c r="J78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J57" i="1"/>
  <c r="J47" i="1"/>
  <c r="J46" i="1"/>
  <c r="K45" i="1"/>
  <c r="J45" i="1"/>
  <c r="K44" i="1"/>
  <c r="K43" i="1"/>
  <c r="J43" i="1"/>
  <c r="K42" i="1"/>
  <c r="J41" i="1"/>
  <c r="K40" i="1"/>
  <c r="J40" i="1"/>
  <c r="K29" i="1"/>
  <c r="J29" i="1"/>
  <c r="K28" i="1"/>
  <c r="J28" i="1"/>
  <c r="K27" i="1"/>
  <c r="J27" i="1"/>
  <c r="K26" i="1"/>
  <c r="J26" i="1"/>
  <c r="K25" i="1"/>
  <c r="J25" i="1"/>
  <c r="H25" i="1"/>
  <c r="K24" i="1"/>
  <c r="J24" i="1"/>
  <c r="K23" i="1"/>
  <c r="J23" i="1"/>
  <c r="K22" i="1"/>
  <c r="J22" i="1"/>
  <c r="K21" i="1"/>
  <c r="J21" i="1"/>
  <c r="J9" i="1"/>
  <c r="G65" i="1" l="1"/>
  <c r="K66" i="1"/>
  <c r="G59" i="1"/>
  <c r="G58" i="1"/>
  <c r="G57" i="1"/>
  <c r="I43" i="1"/>
  <c r="J125" i="1"/>
  <c r="I38" i="1"/>
  <c r="G64" i="1"/>
  <c r="G66" i="1"/>
  <c r="G63" i="1"/>
  <c r="G76" i="1"/>
  <c r="G95" i="1"/>
  <c r="G20" i="1"/>
  <c r="G62" i="1"/>
  <c r="G61" i="1"/>
  <c r="G56" i="1"/>
  <c r="K87" i="1"/>
  <c r="I64" i="1"/>
  <c r="I63" i="1"/>
  <c r="J30" i="1"/>
  <c r="I62" i="1"/>
  <c r="I61" i="1"/>
  <c r="I95" i="1"/>
  <c r="I60" i="1"/>
  <c r="I59" i="1"/>
  <c r="I56" i="1"/>
  <c r="I66" i="1"/>
  <c r="I58" i="1"/>
  <c r="E124" i="1"/>
  <c r="J124" i="1" s="1"/>
  <c r="H59" i="1"/>
  <c r="E86" i="1"/>
  <c r="H86" i="1" s="1"/>
  <c r="H20" i="1"/>
  <c r="H58" i="1"/>
  <c r="H95" i="1"/>
  <c r="H114" i="1"/>
  <c r="H122" i="1"/>
  <c r="H65" i="1"/>
  <c r="H57" i="1"/>
  <c r="H66" i="1"/>
  <c r="H82" i="1"/>
  <c r="J87" i="1"/>
  <c r="H64" i="1"/>
  <c r="H76" i="1"/>
  <c r="H63" i="1"/>
  <c r="J66" i="1"/>
  <c r="H62" i="1"/>
  <c r="K125" i="1"/>
  <c r="F105" i="1"/>
  <c r="I105" i="1" s="1"/>
  <c r="D105" i="1"/>
  <c r="G105" i="1" s="1"/>
  <c r="G96" i="1"/>
  <c r="G104" i="1"/>
  <c r="D124" i="1"/>
  <c r="G124" i="1" s="1"/>
  <c r="G100" i="1"/>
  <c r="G97" i="1"/>
  <c r="G81" i="1"/>
  <c r="G82" i="1"/>
  <c r="K7" i="1"/>
  <c r="G80" i="1"/>
  <c r="G79" i="1"/>
  <c r="G87" i="1"/>
  <c r="D11" i="1"/>
  <c r="G7" i="1" s="1"/>
  <c r="K106" i="1"/>
  <c r="G114" i="1"/>
  <c r="I85" i="1"/>
  <c r="I84" i="1"/>
  <c r="F12" i="1"/>
  <c r="K12" i="1" s="1"/>
  <c r="I87" i="1"/>
  <c r="I99" i="1"/>
  <c r="I78" i="1"/>
  <c r="I77" i="1"/>
  <c r="K48" i="1"/>
  <c r="F11" i="1"/>
  <c r="H48" i="1"/>
  <c r="E11" i="1"/>
  <c r="H7" i="1" s="1"/>
  <c r="J48" i="1"/>
  <c r="F86" i="1"/>
  <c r="H125" i="1"/>
  <c r="G125" i="1"/>
  <c r="H103" i="1"/>
  <c r="I97" i="1"/>
  <c r="H102" i="1"/>
  <c r="I104" i="1"/>
  <c r="I96" i="1"/>
  <c r="H104" i="1"/>
  <c r="H96" i="1"/>
  <c r="I98" i="1"/>
  <c r="H101" i="1"/>
  <c r="I103" i="1"/>
  <c r="I106" i="1"/>
  <c r="H100" i="1"/>
  <c r="I102" i="1"/>
  <c r="I101" i="1"/>
  <c r="G99" i="1"/>
  <c r="G98" i="1"/>
  <c r="G103" i="1"/>
  <c r="G102" i="1"/>
  <c r="G101" i="1"/>
  <c r="H80" i="1"/>
  <c r="I83" i="1"/>
  <c r="H87" i="1"/>
  <c r="H79" i="1"/>
  <c r="I82" i="1"/>
  <c r="H78" i="1"/>
  <c r="I81" i="1"/>
  <c r="H84" i="1"/>
  <c r="I79" i="1"/>
  <c r="H85" i="1"/>
  <c r="H77" i="1"/>
  <c r="I80" i="1"/>
  <c r="G86" i="1"/>
  <c r="G78" i="1"/>
  <c r="G85" i="1"/>
  <c r="G77" i="1"/>
  <c r="G83" i="1"/>
  <c r="G84" i="1"/>
  <c r="I48" i="1"/>
  <c r="H44" i="1"/>
  <c r="I47" i="1"/>
  <c r="I39" i="1"/>
  <c r="I42" i="1"/>
  <c r="H46" i="1"/>
  <c r="I41" i="1"/>
  <c r="H45" i="1"/>
  <c r="I40" i="1"/>
  <c r="H43" i="1"/>
  <c r="I46" i="1"/>
  <c r="H42" i="1"/>
  <c r="I45" i="1"/>
  <c r="H38" i="1"/>
  <c r="G43" i="1"/>
  <c r="G42" i="1"/>
  <c r="G48" i="1"/>
  <c r="G40" i="1"/>
  <c r="G44" i="1"/>
  <c r="G41" i="1"/>
  <c r="G47" i="1"/>
  <c r="G39" i="1"/>
  <c r="G46" i="1"/>
  <c r="G122" i="1"/>
  <c r="H23" i="1"/>
  <c r="G29" i="1"/>
  <c r="G117" i="1"/>
  <c r="G21" i="1"/>
  <c r="H21" i="1"/>
  <c r="G24" i="1"/>
  <c r="H27" i="1"/>
  <c r="I30" i="1"/>
  <c r="H118" i="1"/>
  <c r="I116" i="1"/>
  <c r="I21" i="1"/>
  <c r="I23" i="1"/>
  <c r="I25" i="1"/>
  <c r="I27" i="1"/>
  <c r="H29" i="1"/>
  <c r="I29" i="1"/>
  <c r="H115" i="1"/>
  <c r="H119" i="1"/>
  <c r="H121" i="1"/>
  <c r="I120" i="1"/>
  <c r="I122" i="1"/>
  <c r="I115" i="1"/>
  <c r="I121" i="1"/>
  <c r="H26" i="1"/>
  <c r="I117" i="1"/>
  <c r="I123" i="1"/>
  <c r="I118" i="1"/>
  <c r="I124" i="1"/>
  <c r="H22" i="1"/>
  <c r="H117" i="1"/>
  <c r="I119" i="1"/>
  <c r="H123" i="1"/>
  <c r="I22" i="1"/>
  <c r="H24" i="1"/>
  <c r="H28" i="1"/>
  <c r="I24" i="1"/>
  <c r="I26" i="1"/>
  <c r="I28" i="1"/>
  <c r="H30" i="1"/>
  <c r="G26" i="1"/>
  <c r="G116" i="1"/>
  <c r="G121" i="1"/>
  <c r="G28" i="1"/>
  <c r="G118" i="1"/>
  <c r="G123" i="1"/>
  <c r="G115" i="1"/>
  <c r="G120" i="1"/>
  <c r="G119" i="1"/>
  <c r="G23" i="1"/>
  <c r="G25" i="1"/>
  <c r="G22" i="1"/>
  <c r="G30" i="1"/>
  <c r="G27" i="1"/>
  <c r="J7" i="1"/>
  <c r="I7" i="1"/>
  <c r="H124" i="1" l="1"/>
  <c r="K11" i="1"/>
  <c r="J105" i="1"/>
  <c r="K105" i="1"/>
  <c r="J12" i="1"/>
  <c r="K124" i="1"/>
  <c r="G9" i="1"/>
  <c r="G8" i="1"/>
  <c r="G11" i="1"/>
  <c r="G10" i="1"/>
  <c r="I8" i="1"/>
  <c r="I11" i="1"/>
  <c r="I9" i="1"/>
  <c r="I10" i="1"/>
  <c r="H8" i="1"/>
  <c r="H10" i="1"/>
  <c r="H9" i="1"/>
  <c r="H11" i="1"/>
  <c r="J11" i="1"/>
  <c r="J86" i="1"/>
  <c r="I86" i="1"/>
  <c r="K86" i="1"/>
</calcChain>
</file>

<file path=xl/sharedStrings.xml><?xml version="1.0" encoding="utf-8"?>
<sst xmlns="http://schemas.openxmlformats.org/spreadsheetml/2006/main" count="368" uniqueCount="66">
  <si>
    <t>1. Summary of External Merchandise Trade</t>
  </si>
  <si>
    <t>FLOW</t>
  </si>
  <si>
    <t>Value: US $ Million</t>
  </si>
  <si>
    <t>Shares in percentage</t>
  </si>
  <si>
    <t>Percentage Increase/Decrease</t>
  </si>
  <si>
    <t>A. Total Exports (f.o.b)</t>
  </si>
  <si>
    <t>Domestic exports</t>
  </si>
  <si>
    <t>Re-exports</t>
  </si>
  <si>
    <t>B. Total Imports (c.i.f)</t>
  </si>
  <si>
    <t>Total External Trade (A+B)</t>
  </si>
  <si>
    <t>Trade Balance (A-B)</t>
  </si>
  <si>
    <t>(R) – Revised,</t>
  </si>
  <si>
    <t>2. Total Domestic Exports of Goods by S.I.T.C</t>
  </si>
  <si>
    <t>SITC SECTION/DESCRIPTION</t>
  </si>
  <si>
    <t xml:space="preserve">             Value: US $ Million</t>
  </si>
  <si>
    <t xml:space="preserve">              Shares in percentage</t>
  </si>
  <si>
    <t xml:space="preserve"> 0 - Food and live animals</t>
  </si>
  <si>
    <t xml:space="preserve"> 1 - Beverages and tobacco</t>
  </si>
  <si>
    <t xml:space="preserve"> 2 - Crude materials, inedible, except fuels </t>
  </si>
  <si>
    <t xml:space="preserve"> 3 - Mineral fuels, lubricants and related materials</t>
  </si>
  <si>
    <t xml:space="preserve"> 4 - Animals and vegetable oils, fats &amp; waxes</t>
  </si>
  <si>
    <t xml:space="preserve"> 5 - Chemicals &amp; related products, n.e.s.</t>
  </si>
  <si>
    <t xml:space="preserve"> 6 - Manufactured goods classified chiefly by material</t>
  </si>
  <si>
    <t xml:space="preserve"> 7 - Machinery and transport equipment</t>
  </si>
  <si>
    <t xml:space="preserve"> 8 - Miscellaneous manufactured articles</t>
  </si>
  <si>
    <t xml:space="preserve"> 9 - Other commodities &amp; transactions, n.e.s</t>
  </si>
  <si>
    <t>Total Domestic Exports</t>
  </si>
  <si>
    <t>3. Total Imports of Goods by S.I.T.C</t>
  </si>
  <si>
    <t>Total Imports</t>
  </si>
  <si>
    <t>4. Total re-exports of Goods by S.I.T.C</t>
  </si>
  <si>
    <t>Total Re-exports</t>
  </si>
  <si>
    <t>Rank</t>
  </si>
  <si>
    <t>Country</t>
  </si>
  <si>
    <t>Exports (f.o.b.)</t>
  </si>
  <si>
    <t>United Arab Emirates</t>
  </si>
  <si>
    <t>Congo, The Democratic Republic Of</t>
  </si>
  <si>
    <t>Hong Kong</t>
  </si>
  <si>
    <t>United Kingdom</t>
  </si>
  <si>
    <t>China</t>
  </si>
  <si>
    <t>Rest of the World</t>
  </si>
  <si>
    <t>Total</t>
  </si>
  <si>
    <t>Re-Exports (f.o.b.)</t>
  </si>
  <si>
    <t>Ethiopia</t>
  </si>
  <si>
    <t>Imports (c.i.f.)</t>
  </si>
  <si>
    <t>Kenya</t>
  </si>
  <si>
    <t>India</t>
  </si>
  <si>
    <t>Tanzania, United Republic Of</t>
  </si>
  <si>
    <t> Total</t>
  </si>
  <si>
    <r>
      <t xml:space="preserve"> </t>
    </r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>Preliminary figures</t>
    </r>
  </si>
  <si>
    <t>Uganda</t>
  </si>
  <si>
    <t>Turkey</t>
  </si>
  <si>
    <t>Saudi Arabia</t>
  </si>
  <si>
    <t>Switzerland</t>
  </si>
  <si>
    <t>Indonesia</t>
  </si>
  <si>
    <t>Oct¹</t>
  </si>
  <si>
    <t>Belgium</t>
  </si>
  <si>
    <t>United States</t>
  </si>
  <si>
    <t>Nov(R)</t>
  </si>
  <si>
    <t>Nov¹</t>
  </si>
  <si>
    <t>Nov2022/Oct2022</t>
  </si>
  <si>
    <t>Nov2022/Nov2021</t>
  </si>
  <si>
    <t>5. Main Trading Partners in November 2022</t>
  </si>
  <si>
    <t>Congo</t>
  </si>
  <si>
    <t>South Sudan</t>
  </si>
  <si>
    <t>Burundi</t>
  </si>
  <si>
    <t>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</si>
</sst>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2" fontId="3" fillId="0" borderId="8" xfId="1" applyNumberFormat="1" applyFont="1" applyBorder="1" applyAlignment="1">
      <alignment horizontal="center" vertical="center"/>
    </xf>
    <xf numFmtId="10" fontId="3" fillId="0" borderId="8" xfId="2" applyNumberFormat="1" applyFont="1" applyBorder="1" applyAlignment="1">
      <alignment horizontal="center"/>
    </xf>
    <xf numFmtId="2" fontId="0" fillId="0" borderId="0" xfId="2" applyNumberFormat="1" applyFont="1"/>
    <xf numFmtId="2" fontId="4" fillId="0" borderId="8" xfId="0" applyNumberFormat="1" applyFont="1" applyBorder="1" applyAlignment="1">
      <alignment horizontal="center"/>
    </xf>
    <xf numFmtId="2" fontId="4" fillId="0" borderId="8" xfId="1" applyNumberFormat="1" applyFont="1" applyBorder="1" applyAlignment="1">
      <alignment horizontal="center" vertical="center"/>
    </xf>
    <xf numFmtId="10" fontId="4" fillId="0" borderId="8" xfId="2" applyNumberFormat="1" applyFont="1" applyBorder="1" applyAlignment="1">
      <alignment horizont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8" xfId="1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 vertical="center"/>
    </xf>
    <xf numFmtId="10" fontId="4" fillId="2" borderId="8" xfId="2" applyNumberFormat="1" applyFont="1" applyFill="1" applyBorder="1" applyAlignment="1">
      <alignment horizontal="center" vertical="center"/>
    </xf>
    <xf numFmtId="10" fontId="0" fillId="0" borderId="0" xfId="2" applyNumberFormat="1" applyFont="1"/>
    <xf numFmtId="0" fontId="7" fillId="2" borderId="8" xfId="0" applyFont="1" applyFill="1" applyBorder="1" applyAlignment="1">
      <alignment horizontal="left"/>
    </xf>
    <xf numFmtId="0" fontId="8" fillId="2" borderId="8" xfId="0" applyFont="1" applyFill="1" applyBorder="1"/>
    <xf numFmtId="2" fontId="9" fillId="2" borderId="8" xfId="0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 vertical="center"/>
    </xf>
    <xf numFmtId="0" fontId="8" fillId="0" borderId="0" xfId="0" applyFont="1"/>
    <xf numFmtId="2" fontId="10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0" fontId="3" fillId="0" borderId="0" xfId="2" applyNumberFormat="1" applyFont="1" applyBorder="1" applyAlignment="1">
      <alignment horizontal="center" vertical="center"/>
    </xf>
    <xf numFmtId="10" fontId="6" fillId="2" borderId="8" xfId="2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/>
    <xf numFmtId="0" fontId="8" fillId="2" borderId="4" xfId="0" applyFont="1" applyFill="1" applyBorder="1"/>
    <xf numFmtId="10" fontId="9" fillId="2" borderId="8" xfId="2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10" fontId="6" fillId="2" borderId="8" xfId="0" applyNumberFormat="1" applyFont="1" applyFill="1" applyBorder="1" applyAlignment="1">
      <alignment horizontal="center" vertical="center"/>
    </xf>
    <xf numFmtId="10" fontId="9" fillId="2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0" fontId="9" fillId="0" borderId="0" xfId="0" applyNumberFormat="1" applyFont="1" applyAlignment="1">
      <alignment horizontal="center" vertical="center"/>
    </xf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top"/>
    </xf>
    <xf numFmtId="10" fontId="4" fillId="2" borderId="8" xfId="0" applyNumberFormat="1" applyFont="1" applyFill="1" applyBorder="1" applyAlignment="1">
      <alignment horizontal="center" vertical="center"/>
    </xf>
    <xf numFmtId="0" fontId="4" fillId="0" borderId="0" xfId="0" applyFont="1"/>
    <xf numFmtId="2" fontId="0" fillId="0" borderId="0" xfId="2" applyNumberFormat="1" applyFont="1" applyBorder="1"/>
    <xf numFmtId="10" fontId="3" fillId="2" borderId="8" xfId="0" applyNumberFormat="1" applyFont="1" applyFill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4" fontId="0" fillId="0" borderId="0" xfId="1" applyFont="1" applyBorder="1"/>
    <xf numFmtId="2" fontId="4" fillId="2" borderId="8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164" fontId="0" fillId="0" borderId="0" xfId="1" applyFont="1"/>
    <xf numFmtId="2" fontId="0" fillId="0" borderId="0" xfId="1" applyNumberFormat="1" applyFont="1"/>
    <xf numFmtId="2" fontId="4" fillId="0" borderId="15" xfId="0" applyNumberFormat="1" applyFont="1" applyBorder="1" applyAlignment="1">
      <alignment horizontal="center" vertical="center"/>
    </xf>
    <xf numFmtId="2" fontId="0" fillId="0" borderId="0" xfId="0" applyNumberFormat="1"/>
    <xf numFmtId="0" fontId="11" fillId="0" borderId="0" xfId="0" applyFont="1" applyAlignment="1">
      <alignment vertical="center"/>
    </xf>
    <xf numFmtId="49" fontId="0" fillId="0" borderId="0" xfId="0" applyNumberFormat="1"/>
    <xf numFmtId="49" fontId="11" fillId="0" borderId="0" xfId="0" applyNumberFormat="1" applyFont="1"/>
    <xf numFmtId="0" fontId="11" fillId="0" borderId="0" xfId="0" applyFont="1"/>
    <xf numFmtId="49" fontId="13" fillId="2" borderId="3" xfId="0" applyNumberFormat="1" applyFont="1" applyFill="1" applyBorder="1"/>
    <xf numFmtId="0" fontId="13" fillId="2" borderId="4" xfId="0" applyFont="1" applyFill="1" applyBorder="1"/>
    <xf numFmtId="2" fontId="3" fillId="0" borderId="8" xfId="0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justify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4" fillId="2" borderId="8" xfId="0" applyNumberFormat="1" applyFont="1" applyFill="1" applyBorder="1" applyAlignment="1">
      <alignment horizontal="left" vertical="center"/>
    </xf>
    <xf numFmtId="0" fontId="4" fillId="2" borderId="8" xfId="0" applyFont="1" applyFill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4" fillId="2" borderId="3" xfId="0" applyFont="1" applyFill="1" applyBorder="1"/>
    <xf numFmtId="0" fontId="4" fillId="2" borderId="5" xfId="0" applyFont="1" applyFill="1" applyBorder="1"/>
    <xf numFmtId="0" fontId="4" fillId="2" borderId="3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justify" vertical="top" textRotation="90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top"/>
    </xf>
    <xf numFmtId="0" fontId="9" fillId="2" borderId="8" xfId="0" applyFont="1" applyFill="1" applyBorder="1" applyAlignment="1">
      <alignment horizontal="justify" vertical="top" textRotation="90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vertical="top" textRotation="90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07D39-88E5-42A7-8B64-9E3FA3406870}">
  <dimension ref="B2:T127"/>
  <sheetViews>
    <sheetView tabSelected="1" topLeftCell="A60" workbookViewId="0">
      <selection activeCell="J77" sqref="J77"/>
    </sheetView>
  </sheetViews>
  <sheetFormatPr defaultColWidth="9.1328125" defaultRowHeight="14.75" x14ac:dyDescent="0.75"/>
  <cols>
    <col min="2" max="2" width="6.26953125" customWidth="1"/>
    <col min="3" max="3" width="22.81640625" customWidth="1"/>
    <col min="4" max="4" width="9.1328125" customWidth="1"/>
    <col min="7" max="7" width="8.1328125" customWidth="1"/>
    <col min="8" max="8" width="7.7265625" customWidth="1"/>
    <col min="10" max="10" width="14.40625" customWidth="1"/>
    <col min="11" max="11" width="15.26953125" customWidth="1"/>
    <col min="12" max="12" width="11.26953125" style="53" customWidth="1"/>
    <col min="13" max="13" width="16.54296875" customWidth="1"/>
    <col min="20" max="20" width="14" customWidth="1"/>
    <col min="21" max="21" width="13.1328125" customWidth="1"/>
  </cols>
  <sheetData>
    <row r="2" spans="2:12" x14ac:dyDescent="0.75">
      <c r="D2" s="1" t="s">
        <v>0</v>
      </c>
    </row>
    <row r="4" spans="2:12" ht="14.25" customHeight="1" x14ac:dyDescent="0.75">
      <c r="B4" s="74" t="s">
        <v>1</v>
      </c>
      <c r="C4" s="75"/>
      <c r="D4" s="80" t="s">
        <v>2</v>
      </c>
      <c r="E4" s="81"/>
      <c r="F4" s="82"/>
      <c r="G4" s="80" t="s">
        <v>3</v>
      </c>
      <c r="H4" s="81"/>
      <c r="I4" s="82"/>
      <c r="J4" s="83" t="s">
        <v>4</v>
      </c>
      <c r="K4" s="84"/>
    </row>
    <row r="5" spans="2:12" ht="11.25" customHeight="1" x14ac:dyDescent="0.75">
      <c r="B5" s="76"/>
      <c r="C5" s="77"/>
      <c r="D5" s="15">
        <v>2021</v>
      </c>
      <c r="E5" s="80">
        <v>2022</v>
      </c>
      <c r="F5" s="82"/>
      <c r="G5" s="15">
        <v>2021</v>
      </c>
      <c r="H5" s="80">
        <v>2022</v>
      </c>
      <c r="I5" s="82"/>
      <c r="J5" s="66" t="s">
        <v>59</v>
      </c>
      <c r="K5" s="66" t="s">
        <v>60</v>
      </c>
    </row>
    <row r="6" spans="2:12" x14ac:dyDescent="0.75">
      <c r="B6" s="78"/>
      <c r="C6" s="79"/>
      <c r="D6" s="16" t="s">
        <v>57</v>
      </c>
      <c r="E6" s="16" t="s">
        <v>54</v>
      </c>
      <c r="F6" s="16" t="s">
        <v>58</v>
      </c>
      <c r="G6" s="16" t="s">
        <v>57</v>
      </c>
      <c r="H6" s="16" t="s">
        <v>54</v>
      </c>
      <c r="I6" s="16" t="s">
        <v>58</v>
      </c>
      <c r="J6" s="67"/>
      <c r="K6" s="67"/>
    </row>
    <row r="7" spans="2:12" x14ac:dyDescent="0.75">
      <c r="B7" s="68" t="s">
        <v>5</v>
      </c>
      <c r="C7" s="69"/>
      <c r="D7" s="2">
        <v>130.60357108377852</v>
      </c>
      <c r="E7" s="2">
        <v>159.47275824689694</v>
      </c>
      <c r="F7" s="2">
        <v>151.03372279802781</v>
      </c>
      <c r="G7" s="2">
        <v>27.774790619578066</v>
      </c>
      <c r="H7" s="2">
        <v>25.666055654214855</v>
      </c>
      <c r="I7" s="2">
        <v>25.441268124248168</v>
      </c>
      <c r="J7" s="3">
        <v>-5.2918351332481239E-2</v>
      </c>
      <c r="K7" s="3">
        <v>0.15642873732100271</v>
      </c>
      <c r="L7" s="4"/>
    </row>
    <row r="8" spans="2:12" x14ac:dyDescent="0.75">
      <c r="B8" s="70" t="s">
        <v>6</v>
      </c>
      <c r="C8" s="71"/>
      <c r="D8" s="5">
        <v>89.375822183967216</v>
      </c>
      <c r="E8" s="5">
        <v>112.96678972221584</v>
      </c>
      <c r="F8" s="5">
        <v>99.656317162701214</v>
      </c>
      <c r="G8" s="6">
        <v>19.007097026619153</v>
      </c>
      <c r="H8" s="6">
        <v>18.181236368906884</v>
      </c>
      <c r="I8" s="6">
        <v>16.786867450800219</v>
      </c>
      <c r="J8" s="7">
        <v>-0.11782642130704901</v>
      </c>
      <c r="K8" s="7">
        <v>0.11502545909533657</v>
      </c>
      <c r="L8" s="4"/>
    </row>
    <row r="9" spans="2:12" x14ac:dyDescent="0.75">
      <c r="B9" s="70" t="s">
        <v>7</v>
      </c>
      <c r="C9" s="71"/>
      <c r="D9" s="5">
        <v>41.227748899811296</v>
      </c>
      <c r="E9" s="5">
        <v>46.505968524681116</v>
      </c>
      <c r="F9" s="5">
        <v>51.377405635326589</v>
      </c>
      <c r="G9" s="6">
        <v>8.7676935929589117</v>
      </c>
      <c r="H9" s="6">
        <v>7.4848192853079683</v>
      </c>
      <c r="I9" s="6">
        <v>8.6544006734479488</v>
      </c>
      <c r="J9" s="7">
        <v>0.10474864335015743</v>
      </c>
      <c r="K9" s="7">
        <v>0.24618508180449661</v>
      </c>
    </row>
    <row r="10" spans="2:12" x14ac:dyDescent="0.75">
      <c r="B10" s="68" t="s">
        <v>8</v>
      </c>
      <c r="C10" s="69"/>
      <c r="D10" s="60">
        <v>339.61985156091953</v>
      </c>
      <c r="E10" s="60">
        <v>461.86446783641242</v>
      </c>
      <c r="F10" s="60">
        <v>442.62270211137758</v>
      </c>
      <c r="G10" s="6">
        <v>72.22520938042193</v>
      </c>
      <c r="H10" s="6">
        <v>74.333944345785156</v>
      </c>
      <c r="I10" s="6">
        <v>74.558731875751832</v>
      </c>
      <c r="J10" s="7">
        <v>-4.1661065236674788E-2</v>
      </c>
      <c r="K10" s="7">
        <v>0.30328866253562281</v>
      </c>
    </row>
    <row r="11" spans="2:12" x14ac:dyDescent="0.75">
      <c r="B11" s="72" t="s">
        <v>9</v>
      </c>
      <c r="C11" s="73"/>
      <c r="D11" s="8">
        <v>470.22342264469808</v>
      </c>
      <c r="E11" s="8">
        <v>621.33722608330936</v>
      </c>
      <c r="F11" s="8">
        <v>593.65642490940536</v>
      </c>
      <c r="G11" s="9">
        <v>100</v>
      </c>
      <c r="H11" s="9">
        <v>100</v>
      </c>
      <c r="I11" s="9">
        <v>100</v>
      </c>
      <c r="J11" s="10">
        <v>-4.4550366551178611E-2</v>
      </c>
      <c r="K11" s="10">
        <v>0.26249862580319294</v>
      </c>
    </row>
    <row r="12" spans="2:12" x14ac:dyDescent="0.75">
      <c r="B12" s="72" t="s">
        <v>10</v>
      </c>
      <c r="C12" s="73"/>
      <c r="D12" s="11">
        <v>-209.01628047714101</v>
      </c>
      <c r="E12" s="11">
        <v>-302.39170958951547</v>
      </c>
      <c r="F12" s="11">
        <v>-291.5889793133498</v>
      </c>
      <c r="G12" s="12"/>
      <c r="H12" s="13"/>
      <c r="I12" s="14"/>
      <c r="J12" s="10">
        <v>-3.5724293800349027E-2</v>
      </c>
      <c r="K12" s="10">
        <v>0.39505390990458911</v>
      </c>
    </row>
    <row r="13" spans="2:12" x14ac:dyDescent="0.75">
      <c r="B13" s="54" t="s">
        <v>11</v>
      </c>
    </row>
    <row r="14" spans="2:12" x14ac:dyDescent="0.75">
      <c r="B14" s="54" t="s">
        <v>48</v>
      </c>
    </row>
    <row r="15" spans="2:12" x14ac:dyDescent="0.75">
      <c r="B15" s="55"/>
      <c r="E15" s="1" t="s">
        <v>12</v>
      </c>
    </row>
    <row r="16" spans="2:12" x14ac:dyDescent="0.75">
      <c r="B16" s="56"/>
      <c r="C16" s="57"/>
      <c r="D16" s="57"/>
      <c r="E16" s="57"/>
      <c r="F16" s="57"/>
      <c r="G16" s="57"/>
      <c r="H16" s="57"/>
      <c r="I16" s="57"/>
      <c r="J16" s="57"/>
    </row>
    <row r="17" spans="2:16" ht="21" customHeight="1" x14ac:dyDescent="0.75">
      <c r="B17" s="90" t="s">
        <v>13</v>
      </c>
      <c r="C17" s="90"/>
      <c r="D17" s="80" t="s">
        <v>14</v>
      </c>
      <c r="E17" s="81"/>
      <c r="F17" s="82"/>
      <c r="G17" s="91" t="s">
        <v>15</v>
      </c>
      <c r="H17" s="91"/>
      <c r="I17" s="91"/>
      <c r="J17" s="85" t="s">
        <v>4</v>
      </c>
      <c r="K17" s="85"/>
    </row>
    <row r="18" spans="2:16" ht="15" customHeight="1" x14ac:dyDescent="0.75">
      <c r="B18" s="90"/>
      <c r="C18" s="90"/>
      <c r="D18" s="15">
        <v>2021</v>
      </c>
      <c r="E18" s="80">
        <v>2022</v>
      </c>
      <c r="F18" s="82"/>
      <c r="G18" s="15">
        <v>2021</v>
      </c>
      <c r="H18" s="80">
        <v>2022</v>
      </c>
      <c r="I18" s="82"/>
      <c r="J18" s="66" t="s">
        <v>59</v>
      </c>
      <c r="K18" s="66" t="s">
        <v>60</v>
      </c>
    </row>
    <row r="19" spans="2:16" x14ac:dyDescent="0.75">
      <c r="B19" s="90"/>
      <c r="C19" s="90"/>
      <c r="D19" s="16" t="s">
        <v>57</v>
      </c>
      <c r="E19" s="16" t="s">
        <v>54</v>
      </c>
      <c r="F19" s="16" t="s">
        <v>58</v>
      </c>
      <c r="G19" s="16" t="s">
        <v>57</v>
      </c>
      <c r="H19" s="16" t="s">
        <v>54</v>
      </c>
      <c r="I19" s="16" t="s">
        <v>58</v>
      </c>
      <c r="J19" s="67"/>
      <c r="K19" s="67"/>
    </row>
    <row r="20" spans="2:16" x14ac:dyDescent="0.75">
      <c r="B20" s="86" t="s">
        <v>16</v>
      </c>
      <c r="C20" s="87"/>
      <c r="D20" s="34">
        <v>29.706186454044872</v>
      </c>
      <c r="E20" s="34">
        <v>42.012772134651058</v>
      </c>
      <c r="F20" s="34">
        <v>39.279277538876912</v>
      </c>
      <c r="G20" s="18">
        <v>33.237385378004106</v>
      </c>
      <c r="H20" s="18">
        <v>37.190374479048252</v>
      </c>
      <c r="I20" s="18">
        <v>39.414739232986754</v>
      </c>
      <c r="J20" s="19">
        <v>-6.5063418976812337E-2</v>
      </c>
      <c r="K20" s="19">
        <v>0.32225917317396169</v>
      </c>
      <c r="N20" s="20"/>
    </row>
    <row r="21" spans="2:16" x14ac:dyDescent="0.75">
      <c r="B21" s="86" t="s">
        <v>17</v>
      </c>
      <c r="C21" s="87"/>
      <c r="D21" s="34">
        <v>1.6452193343060976E-2</v>
      </c>
      <c r="E21" s="34">
        <v>8.8467139059422023E-2</v>
      </c>
      <c r="F21" s="34">
        <v>5.1229459718518375E-2</v>
      </c>
      <c r="G21" s="18">
        <v>1.8407879156844581E-2</v>
      </c>
      <c r="H21" s="18">
        <v>7.8312519349236887E-2</v>
      </c>
      <c r="I21" s="18">
        <v>5.1406133777630945E-2</v>
      </c>
      <c r="J21" s="19">
        <v>-0.42092103052967123</v>
      </c>
      <c r="K21" s="19">
        <v>2.1138376902265965</v>
      </c>
    </row>
    <row r="22" spans="2:16" x14ac:dyDescent="0.75">
      <c r="B22" s="86" t="s">
        <v>18</v>
      </c>
      <c r="C22" s="87"/>
      <c r="D22" s="34">
        <v>15.159673242227084</v>
      </c>
      <c r="E22" s="34">
        <v>15.64</v>
      </c>
      <c r="F22" s="34">
        <v>15.473653457213082</v>
      </c>
      <c r="G22" s="18">
        <v>16.961716123878656</v>
      </c>
      <c r="H22" s="18">
        <v>13.844776892800617</v>
      </c>
      <c r="I22" s="18">
        <v>15.527017150303113</v>
      </c>
      <c r="J22" s="19">
        <v>-1.063596820888224E-2</v>
      </c>
      <c r="K22" s="19">
        <v>2.0711542390729809E-2</v>
      </c>
    </row>
    <row r="23" spans="2:16" ht="24" customHeight="1" x14ac:dyDescent="0.75">
      <c r="B23" s="88" t="s">
        <v>19</v>
      </c>
      <c r="C23" s="89"/>
      <c r="D23" s="34">
        <v>9.0729332794871331E-2</v>
      </c>
      <c r="E23" s="34">
        <v>3.6683318989423758E-2</v>
      </c>
      <c r="F23" s="34">
        <v>0.16579830693454553</v>
      </c>
      <c r="G23" s="18">
        <v>0.10151440353535221</v>
      </c>
      <c r="H23" s="18">
        <v>3.2472657742711512E-2</v>
      </c>
      <c r="I23" s="18">
        <v>0.16637009238848288</v>
      </c>
      <c r="J23" s="19">
        <v>3.5197193575190724</v>
      </c>
      <c r="K23" s="19">
        <v>0.82739475566734955</v>
      </c>
      <c r="P23" s="53"/>
    </row>
    <row r="24" spans="2:16" x14ac:dyDescent="0.75">
      <c r="B24" s="86" t="s">
        <v>20</v>
      </c>
      <c r="C24" s="87"/>
      <c r="D24" s="34">
        <v>0.54060059798512416</v>
      </c>
      <c r="E24" s="34">
        <v>0.94131867098896471</v>
      </c>
      <c r="F24" s="34">
        <v>1.3300573127331052</v>
      </c>
      <c r="G24" s="18">
        <v>0.60486223765570057</v>
      </c>
      <c r="H24" s="18">
        <v>0.83327026757479572</v>
      </c>
      <c r="I24" s="18">
        <v>1.3346442559799023</v>
      </c>
      <c r="J24" s="19">
        <v>0.41297241170806198</v>
      </c>
      <c r="K24" s="19">
        <v>1.4603326701642025</v>
      </c>
      <c r="P24" s="53"/>
    </row>
    <row r="25" spans="2:16" x14ac:dyDescent="0.75">
      <c r="B25" s="86" t="s">
        <v>21</v>
      </c>
      <c r="C25" s="87"/>
      <c r="D25" s="34">
        <v>0.71892189278411656</v>
      </c>
      <c r="E25" s="34">
        <v>1.5725259842408246</v>
      </c>
      <c r="F25" s="34">
        <v>1.1202711550236779</v>
      </c>
      <c r="G25" s="18">
        <v>0.80438073207798833</v>
      </c>
      <c r="H25" s="18">
        <v>1.3920250262113756</v>
      </c>
      <c r="I25" s="18">
        <v>1.1241346127558549</v>
      </c>
      <c r="J25" s="19">
        <v>-0.28759768280425824</v>
      </c>
      <c r="K25" s="19">
        <v>0.55826546147493894</v>
      </c>
    </row>
    <row r="26" spans="2:16" ht="21.75" customHeight="1" x14ac:dyDescent="0.75">
      <c r="B26" s="88" t="s">
        <v>22</v>
      </c>
      <c r="C26" s="89"/>
      <c r="D26" s="34">
        <v>6.1294484670096292</v>
      </c>
      <c r="E26" s="34">
        <v>8.0695348118270314</v>
      </c>
      <c r="F26" s="34">
        <v>9.01947256372247</v>
      </c>
      <c r="G26" s="18">
        <v>6.8580610697969808</v>
      </c>
      <c r="H26" s="18">
        <v>7.1432806328921394</v>
      </c>
      <c r="I26" s="18">
        <v>9.0505778464571094</v>
      </c>
      <c r="J26" s="19">
        <v>0.11771902272522228</v>
      </c>
      <c r="K26" s="19">
        <v>0.47149822896264526</v>
      </c>
    </row>
    <row r="27" spans="2:16" x14ac:dyDescent="0.75">
      <c r="B27" s="86" t="s">
        <v>23</v>
      </c>
      <c r="C27" s="87"/>
      <c r="D27" s="34">
        <v>0.37055946178451582</v>
      </c>
      <c r="E27" s="34">
        <v>1.9368974417541645</v>
      </c>
      <c r="F27" s="34">
        <v>0.82633575911778379</v>
      </c>
      <c r="G27" s="18">
        <v>0.41460817112459419</v>
      </c>
      <c r="H27" s="18">
        <v>1.7145724389592509</v>
      </c>
      <c r="I27" s="18">
        <v>0.82918552746504659</v>
      </c>
      <c r="J27" s="19">
        <v>-0.57337144378206872</v>
      </c>
      <c r="K27" s="19">
        <v>1.2299680465271905</v>
      </c>
    </row>
    <row r="28" spans="2:16" x14ac:dyDescent="0.75">
      <c r="B28" s="86" t="s">
        <v>24</v>
      </c>
      <c r="C28" s="87"/>
      <c r="D28" s="34">
        <v>3.1242575565256909</v>
      </c>
      <c r="E28" s="34">
        <v>4.7785016524183863</v>
      </c>
      <c r="F28" s="34">
        <v>2.6917262434635716</v>
      </c>
      <c r="G28" s="18">
        <v>3.4956406332071088</v>
      </c>
      <c r="H28" s="18">
        <v>4.2300057071362938</v>
      </c>
      <c r="I28" s="18">
        <v>2.7010091483402872</v>
      </c>
      <c r="J28" s="19">
        <v>-0.43670078211623164</v>
      </c>
      <c r="K28" s="19">
        <v>-0.13844291171151479</v>
      </c>
    </row>
    <row r="29" spans="2:16" x14ac:dyDescent="0.75">
      <c r="B29" s="86" t="s">
        <v>25</v>
      </c>
      <c r="C29" s="87"/>
      <c r="D29" s="34">
        <v>33.518992985468202</v>
      </c>
      <c r="E29" s="34">
        <v>37.89258733337158</v>
      </c>
      <c r="F29" s="34">
        <v>29.698495365897632</v>
      </c>
      <c r="G29" s="18">
        <v>37.503423371562612</v>
      </c>
      <c r="H29" s="18">
        <v>33.543121324903588</v>
      </c>
      <c r="I29" s="18">
        <v>29.800915999545897</v>
      </c>
      <c r="J29" s="19">
        <v>-0.21624524858606065</v>
      </c>
      <c r="K29" s="19">
        <v>-0.11398008350748801</v>
      </c>
    </row>
    <row r="30" spans="2:16" x14ac:dyDescent="0.75">
      <c r="B30" s="21" t="s">
        <v>26</v>
      </c>
      <c r="C30" s="22"/>
      <c r="D30" s="8">
        <f>D8</f>
        <v>89.375822183967216</v>
      </c>
      <c r="E30" s="8">
        <f t="shared" ref="E30:F30" si="0">E8</f>
        <v>112.96678972221584</v>
      </c>
      <c r="F30" s="8">
        <f t="shared" si="0"/>
        <v>99.656317162701214</v>
      </c>
      <c r="G30" s="23">
        <v>100</v>
      </c>
      <c r="H30" s="23">
        <v>100</v>
      </c>
      <c r="I30" s="23">
        <v>100</v>
      </c>
      <c r="J30" s="24">
        <v>-0.11782642130704901</v>
      </c>
      <c r="K30" s="24">
        <v>0.11502545909533657</v>
      </c>
    </row>
    <row r="31" spans="2:16" x14ac:dyDescent="0.75">
      <c r="B31" s="54" t="s">
        <v>11</v>
      </c>
      <c r="C31" s="25"/>
      <c r="D31" s="26"/>
      <c r="E31" s="27"/>
      <c r="F31" s="27"/>
      <c r="G31" s="28"/>
      <c r="H31" s="28"/>
      <c r="I31" s="28"/>
      <c r="J31" s="29"/>
      <c r="K31" s="29"/>
    </row>
    <row r="32" spans="2:16" x14ac:dyDescent="0.75">
      <c r="B32" s="54" t="s">
        <v>48</v>
      </c>
      <c r="C32" s="25"/>
      <c r="D32" s="26"/>
      <c r="E32" s="27"/>
      <c r="F32" s="27"/>
      <c r="G32" s="28"/>
      <c r="H32" s="28"/>
      <c r="I32" s="28"/>
      <c r="J32" s="29"/>
      <c r="K32" s="29"/>
    </row>
    <row r="33" spans="2:11" x14ac:dyDescent="0.75">
      <c r="B33" s="56"/>
      <c r="C33" s="57"/>
      <c r="D33" s="57"/>
      <c r="E33" s="57"/>
      <c r="F33" s="57"/>
      <c r="G33" s="57"/>
      <c r="H33" s="57"/>
      <c r="I33" s="57"/>
      <c r="J33" s="57"/>
    </row>
    <row r="34" spans="2:11" x14ac:dyDescent="0.75">
      <c r="D34" s="1" t="s">
        <v>27</v>
      </c>
    </row>
    <row r="35" spans="2:11" ht="24" customHeight="1" x14ac:dyDescent="0.75">
      <c r="B35" s="90" t="s">
        <v>13</v>
      </c>
      <c r="C35" s="90"/>
      <c r="D35" s="80" t="s">
        <v>14</v>
      </c>
      <c r="E35" s="81"/>
      <c r="F35" s="82"/>
      <c r="G35" s="91" t="s">
        <v>15</v>
      </c>
      <c r="H35" s="91"/>
      <c r="I35" s="91"/>
      <c r="J35" s="85" t="s">
        <v>4</v>
      </c>
      <c r="K35" s="85"/>
    </row>
    <row r="36" spans="2:11" ht="15" customHeight="1" x14ac:dyDescent="0.75">
      <c r="B36" s="90"/>
      <c r="C36" s="90"/>
      <c r="D36" s="15">
        <v>2021</v>
      </c>
      <c r="E36" s="80">
        <v>2022</v>
      </c>
      <c r="F36" s="82"/>
      <c r="G36" s="15">
        <v>2021</v>
      </c>
      <c r="H36" s="80">
        <v>2022</v>
      </c>
      <c r="I36" s="82"/>
      <c r="J36" s="66" t="s">
        <v>59</v>
      </c>
      <c r="K36" s="66" t="s">
        <v>60</v>
      </c>
    </row>
    <row r="37" spans="2:11" x14ac:dyDescent="0.75">
      <c r="B37" s="90"/>
      <c r="C37" s="90"/>
      <c r="D37" s="16" t="s">
        <v>57</v>
      </c>
      <c r="E37" s="16" t="s">
        <v>54</v>
      </c>
      <c r="F37" s="16" t="s">
        <v>58</v>
      </c>
      <c r="G37" s="16" t="s">
        <v>57</v>
      </c>
      <c r="H37" s="16" t="s">
        <v>54</v>
      </c>
      <c r="I37" s="16" t="s">
        <v>58</v>
      </c>
      <c r="J37" s="67"/>
      <c r="K37" s="67"/>
    </row>
    <row r="38" spans="2:11" x14ac:dyDescent="0.75">
      <c r="B38" s="86" t="s">
        <v>16</v>
      </c>
      <c r="C38" s="87"/>
      <c r="D38" s="18">
        <v>38.298385264559997</v>
      </c>
      <c r="E38" s="18">
        <v>88.771021370015703</v>
      </c>
      <c r="F38" s="18">
        <v>85.324343229958984</v>
      </c>
      <c r="G38" s="18">
        <v>11.27683940986889</v>
      </c>
      <c r="H38" s="18">
        <v>19.220145205337051</v>
      </c>
      <c r="I38" s="18">
        <v>19.276992079924707</v>
      </c>
      <c r="J38" s="30">
        <v>-3.8826613537431998E-2</v>
      </c>
      <c r="K38" s="30">
        <v>1.2278835684729295</v>
      </c>
    </row>
    <row r="39" spans="2:11" x14ac:dyDescent="0.75">
      <c r="B39" s="86" t="s">
        <v>17</v>
      </c>
      <c r="C39" s="87"/>
      <c r="D39" s="18">
        <v>4.0552563245166002</v>
      </c>
      <c r="E39" s="18">
        <v>88.13</v>
      </c>
      <c r="F39" s="18">
        <v>6.5595744721602678</v>
      </c>
      <c r="G39" s="18">
        <v>1.1940575045534951</v>
      </c>
      <c r="H39" s="18">
        <v>19.081355275681162</v>
      </c>
      <c r="I39" s="18">
        <v>1.4819787690215844</v>
      </c>
      <c r="J39" s="30">
        <v>-0.92556933538908126</v>
      </c>
      <c r="K39" s="30">
        <v>0.61754866948939169</v>
      </c>
    </row>
    <row r="40" spans="2:11" x14ac:dyDescent="0.75">
      <c r="B40" s="86" t="s">
        <v>18</v>
      </c>
      <c r="C40" s="87"/>
      <c r="D40" s="18">
        <v>8.7781417062939138</v>
      </c>
      <c r="E40" s="18">
        <v>77.971979605714566</v>
      </c>
      <c r="F40" s="18">
        <v>10.58</v>
      </c>
      <c r="G40" s="18">
        <v>2.5846962908525177</v>
      </c>
      <c r="H40" s="18">
        <v>16.88200436179287</v>
      </c>
      <c r="I40" s="18">
        <v>2.3902976393962154</v>
      </c>
      <c r="J40" s="30">
        <v>-0.86431022973252059</v>
      </c>
      <c r="K40" s="30">
        <v>0.20526648509378198</v>
      </c>
    </row>
    <row r="41" spans="2:11" ht="26.25" customHeight="1" x14ac:dyDescent="0.75">
      <c r="B41" s="88" t="s">
        <v>19</v>
      </c>
      <c r="C41" s="89"/>
      <c r="D41" s="18">
        <v>47.294271430155717</v>
      </c>
      <c r="E41" s="18">
        <v>63.39140281259202</v>
      </c>
      <c r="F41" s="18">
        <v>55.35</v>
      </c>
      <c r="G41" s="18">
        <v>13.925649873759596</v>
      </c>
      <c r="H41" s="18">
        <v>13.725109253272239</v>
      </c>
      <c r="I41" s="18">
        <v>12.505007026519898</v>
      </c>
      <c r="J41" s="30">
        <v>-0.12685320809771827</v>
      </c>
      <c r="K41" s="30">
        <v>0.17033201540573484</v>
      </c>
    </row>
    <row r="42" spans="2:11" x14ac:dyDescent="0.75">
      <c r="B42" s="86" t="s">
        <v>20</v>
      </c>
      <c r="C42" s="87"/>
      <c r="D42" s="18">
        <v>18.567769711331543</v>
      </c>
      <c r="E42" s="18">
        <v>45.706741581903721</v>
      </c>
      <c r="F42" s="18">
        <v>22.723184838722219</v>
      </c>
      <c r="G42" s="18">
        <v>5.4672215496216179</v>
      </c>
      <c r="H42" s="18">
        <v>9.896137236106366</v>
      </c>
      <c r="I42" s="18">
        <v>5.13375945931584</v>
      </c>
      <c r="J42" s="30">
        <v>-0.50284828775195789</v>
      </c>
      <c r="K42" s="30">
        <v>0.22379721377386042</v>
      </c>
    </row>
    <row r="43" spans="2:11" x14ac:dyDescent="0.75">
      <c r="B43" s="86" t="s">
        <v>21</v>
      </c>
      <c r="C43" s="87"/>
      <c r="D43" s="18">
        <v>35.437841648735109</v>
      </c>
      <c r="E43" s="18">
        <v>31.624145679853502</v>
      </c>
      <c r="F43" s="18">
        <v>42.265114821563834</v>
      </c>
      <c r="G43" s="18">
        <v>10.434561314911365</v>
      </c>
      <c r="H43" s="18">
        <v>6.8470618291975747</v>
      </c>
      <c r="I43" s="18">
        <v>9.548790565859548</v>
      </c>
      <c r="J43" s="30">
        <v>0.33648242230585468</v>
      </c>
      <c r="K43" s="30">
        <v>0.19265488120020469</v>
      </c>
    </row>
    <row r="44" spans="2:11" ht="22.5" customHeight="1" x14ac:dyDescent="0.75">
      <c r="B44" s="88" t="s">
        <v>22</v>
      </c>
      <c r="C44" s="89"/>
      <c r="D44" s="18">
        <v>68.700524284208868</v>
      </c>
      <c r="E44" s="18">
        <v>29.95481003114541</v>
      </c>
      <c r="F44" s="18">
        <v>79.900000000000006</v>
      </c>
      <c r="G44" s="18">
        <v>20.228653881230986</v>
      </c>
      <c r="H44" s="18">
        <v>6.4856277365235835</v>
      </c>
      <c r="I44" s="18">
        <v>18.051491624551762</v>
      </c>
      <c r="J44" s="30">
        <v>1.6673512506647263</v>
      </c>
      <c r="K44" s="30">
        <v>0.16301878089692234</v>
      </c>
    </row>
    <row r="45" spans="2:11" x14ac:dyDescent="0.75">
      <c r="B45" s="86" t="s">
        <v>23</v>
      </c>
      <c r="C45" s="87"/>
      <c r="D45" s="18">
        <v>56.262587525477016</v>
      </c>
      <c r="E45" s="18">
        <v>19.107513189387412</v>
      </c>
      <c r="F45" s="18">
        <v>85.810045881504351</v>
      </c>
      <c r="G45" s="18">
        <v>16.566342416937569</v>
      </c>
      <c r="H45" s="18">
        <v>4.1370390060304647</v>
      </c>
      <c r="I45" s="18">
        <v>19.386724962858295</v>
      </c>
      <c r="J45" s="30">
        <v>3.4909060133039445</v>
      </c>
      <c r="K45" s="30">
        <v>0.52517062679791526</v>
      </c>
    </row>
    <row r="46" spans="2:11" x14ac:dyDescent="0.75">
      <c r="B46" s="86" t="s">
        <v>24</v>
      </c>
      <c r="C46" s="87"/>
      <c r="D46" s="18">
        <v>28.550768895076398</v>
      </c>
      <c r="E46" s="18">
        <v>9.2329694234513369</v>
      </c>
      <c r="F46" s="18">
        <v>31.162780429216824</v>
      </c>
      <c r="G46" s="18">
        <v>8.4066843454099693</v>
      </c>
      <c r="H46" s="18">
        <v>1.9990646751205721</v>
      </c>
      <c r="I46" s="18">
        <v>7.0404839789205624</v>
      </c>
      <c r="J46" s="30">
        <v>2.375163395436438</v>
      </c>
      <c r="K46" s="30">
        <v>9.1486556587653478E-2</v>
      </c>
    </row>
    <row r="47" spans="2:11" x14ac:dyDescent="0.75">
      <c r="B47" s="86" t="s">
        <v>25</v>
      </c>
      <c r="C47" s="87"/>
      <c r="D47" s="18">
        <v>33.674304770564802</v>
      </c>
      <c r="E47" s="18">
        <v>7.9653521320022103</v>
      </c>
      <c r="F47" s="18">
        <v>22.949567106689699</v>
      </c>
      <c r="G47" s="18">
        <v>9.9152934128541226</v>
      </c>
      <c r="H47" s="18">
        <v>1.7246081235293154</v>
      </c>
      <c r="I47" s="18">
        <v>5.1849051115581677</v>
      </c>
      <c r="J47" s="30">
        <v>1.8811742062834558</v>
      </c>
      <c r="K47" s="30">
        <v>-0.3184843083456842</v>
      </c>
    </row>
    <row r="48" spans="2:11" x14ac:dyDescent="0.75">
      <c r="B48" s="31" t="s">
        <v>28</v>
      </c>
      <c r="C48" s="32"/>
      <c r="D48" s="11">
        <v>339.61985156091953</v>
      </c>
      <c r="E48" s="11">
        <v>461.86446783641242</v>
      </c>
      <c r="F48" s="11">
        <v>442.62270211137758</v>
      </c>
      <c r="G48" s="23">
        <v>100</v>
      </c>
      <c r="H48" s="23">
        <v>100</v>
      </c>
      <c r="I48" s="23">
        <v>100</v>
      </c>
      <c r="J48" s="33">
        <v>-4.1661065236674788E-2</v>
      </c>
      <c r="K48" s="33">
        <v>0.30328866253562281</v>
      </c>
    </row>
    <row r="49" spans="2:14" x14ac:dyDescent="0.75">
      <c r="B49" s="54" t="s">
        <v>11</v>
      </c>
      <c r="D49" s="53"/>
      <c r="E49" s="53"/>
      <c r="F49" s="53"/>
      <c r="G49" s="62"/>
      <c r="I49" s="63"/>
    </row>
    <row r="50" spans="2:14" x14ac:dyDescent="0.75">
      <c r="B50" s="54" t="s">
        <v>48</v>
      </c>
      <c r="D50" s="53"/>
      <c r="E50" s="53"/>
      <c r="F50" s="53"/>
      <c r="G50" s="63"/>
      <c r="I50" s="53"/>
      <c r="J50" s="53"/>
      <c r="M50" s="53"/>
    </row>
    <row r="51" spans="2:14" x14ac:dyDescent="0.75">
      <c r="D51" s="1" t="s">
        <v>29</v>
      </c>
    </row>
    <row r="52" spans="2:14" x14ac:dyDescent="0.75">
      <c r="B52" s="56"/>
      <c r="C52" s="57"/>
      <c r="D52" s="57"/>
      <c r="E52" s="57"/>
      <c r="F52" s="57"/>
      <c r="G52" s="57"/>
      <c r="H52" s="57"/>
      <c r="I52" s="57"/>
    </row>
    <row r="53" spans="2:14" ht="24" customHeight="1" x14ac:dyDescent="0.75">
      <c r="B53" s="90" t="s">
        <v>13</v>
      </c>
      <c r="C53" s="90"/>
      <c r="D53" s="80" t="s">
        <v>14</v>
      </c>
      <c r="E53" s="81"/>
      <c r="F53" s="82"/>
      <c r="G53" s="91" t="s">
        <v>15</v>
      </c>
      <c r="H53" s="91"/>
      <c r="I53" s="91"/>
      <c r="J53" s="85" t="s">
        <v>4</v>
      </c>
      <c r="K53" s="85"/>
    </row>
    <row r="54" spans="2:14" ht="15" customHeight="1" x14ac:dyDescent="0.75">
      <c r="B54" s="90"/>
      <c r="C54" s="90"/>
      <c r="D54" s="15">
        <v>2021</v>
      </c>
      <c r="E54" s="80">
        <v>2022</v>
      </c>
      <c r="F54" s="82"/>
      <c r="G54" s="15">
        <v>2021</v>
      </c>
      <c r="H54" s="80">
        <v>2022</v>
      </c>
      <c r="I54" s="82"/>
      <c r="J54" s="66" t="s">
        <v>59</v>
      </c>
      <c r="K54" s="66" t="s">
        <v>60</v>
      </c>
    </row>
    <row r="55" spans="2:14" x14ac:dyDescent="0.75">
      <c r="B55" s="90"/>
      <c r="C55" s="90"/>
      <c r="D55" s="16" t="s">
        <v>57</v>
      </c>
      <c r="E55" s="16" t="s">
        <v>54</v>
      </c>
      <c r="F55" s="16" t="s">
        <v>58</v>
      </c>
      <c r="G55" s="16" t="s">
        <v>57</v>
      </c>
      <c r="H55" s="16" t="s">
        <v>54</v>
      </c>
      <c r="I55" s="16" t="s">
        <v>58</v>
      </c>
      <c r="J55" s="67"/>
      <c r="K55" s="67"/>
    </row>
    <row r="56" spans="2:14" x14ac:dyDescent="0.75">
      <c r="B56" s="86" t="s">
        <v>16</v>
      </c>
      <c r="C56" s="87"/>
      <c r="D56" s="34">
        <v>12.576734846664024</v>
      </c>
      <c r="E56" s="34">
        <v>16.19077776789641</v>
      </c>
      <c r="F56" s="34">
        <v>20.612099578631689</v>
      </c>
      <c r="G56" s="34">
        <v>30.505509474279325</v>
      </c>
      <c r="H56" s="34">
        <v>34.814408303966026</v>
      </c>
      <c r="I56" s="34">
        <v>40.118996519472006</v>
      </c>
      <c r="J56" s="19">
        <v>0.27307655469782421</v>
      </c>
      <c r="K56" s="19">
        <v>0.63890706371209238</v>
      </c>
    </row>
    <row r="57" spans="2:14" x14ac:dyDescent="0.75">
      <c r="B57" s="86" t="s">
        <v>17</v>
      </c>
      <c r="C57" s="87"/>
      <c r="D57" s="34">
        <v>1.1740887884245683</v>
      </c>
      <c r="E57" s="34">
        <v>1.76</v>
      </c>
      <c r="F57" s="34">
        <v>2.4205802478860399</v>
      </c>
      <c r="G57" s="34">
        <v>2.8478120192246106</v>
      </c>
      <c r="H57" s="34">
        <v>3.7844604807358282</v>
      </c>
      <c r="I57" s="34">
        <v>4.7113711133395046</v>
      </c>
      <c r="J57" s="19">
        <v>0.37532968629888619</v>
      </c>
      <c r="K57" s="19">
        <v>1.0616671173004346</v>
      </c>
    </row>
    <row r="58" spans="2:14" x14ac:dyDescent="0.75">
      <c r="B58" s="86" t="s">
        <v>18</v>
      </c>
      <c r="C58" s="87"/>
      <c r="D58" s="34">
        <v>2.1332821752622113</v>
      </c>
      <c r="E58" s="34">
        <v>1.7122529624954583</v>
      </c>
      <c r="F58" s="34">
        <v>1.4244800409979974</v>
      </c>
      <c r="G58" s="34">
        <v>5.1743843217012895</v>
      </c>
      <c r="H58" s="34">
        <v>3.6817918577198343</v>
      </c>
      <c r="I58" s="34">
        <v>2.7725807159451805</v>
      </c>
      <c r="J58" s="19">
        <v>-0.16806682645656346</v>
      </c>
      <c r="K58" s="19">
        <v>-0.33225896812131372</v>
      </c>
    </row>
    <row r="59" spans="2:14" ht="22.5" customHeight="1" x14ac:dyDescent="0.75">
      <c r="B59" s="88" t="s">
        <v>19</v>
      </c>
      <c r="C59" s="89"/>
      <c r="D59" s="34">
        <v>10.578439536260406</v>
      </c>
      <c r="E59" s="34">
        <v>12.2</v>
      </c>
      <c r="F59" s="34">
        <v>10.330475457194103</v>
      </c>
      <c r="G59" s="34">
        <v>25.658542652831635</v>
      </c>
      <c r="H59" s="34">
        <v>26.233191968736989</v>
      </c>
      <c r="I59" s="34">
        <v>20.107039912678992</v>
      </c>
      <c r="J59" s="19">
        <v>-0.15323971662343416</v>
      </c>
      <c r="K59" s="19">
        <v>-2.3440515797849115E-2</v>
      </c>
    </row>
    <row r="60" spans="2:14" x14ac:dyDescent="0.75">
      <c r="B60" s="86" t="s">
        <v>20</v>
      </c>
      <c r="C60" s="87"/>
      <c r="D60" s="34">
        <v>4.9604418064545728</v>
      </c>
      <c r="E60" s="34">
        <v>3.1993328054774608</v>
      </c>
      <c r="F60" s="34">
        <v>4.3490314004802082</v>
      </c>
      <c r="G60" s="34">
        <v>12.031803673077277</v>
      </c>
      <c r="H60" s="34">
        <v>6.8794025949154198</v>
      </c>
      <c r="I60" s="34">
        <v>8.4648715650403688</v>
      </c>
      <c r="J60" s="19">
        <v>0.3593557359942019</v>
      </c>
      <c r="K60" s="19">
        <v>-0.12325724800939941</v>
      </c>
    </row>
    <row r="61" spans="2:14" x14ac:dyDescent="0.75">
      <c r="B61" s="86" t="s">
        <v>21</v>
      </c>
      <c r="C61" s="87"/>
      <c r="D61" s="34">
        <v>1.1559848417034335</v>
      </c>
      <c r="E61" s="34">
        <v>1.075597839807217</v>
      </c>
      <c r="F61" s="34">
        <v>2.4739649979595897</v>
      </c>
      <c r="G61" s="34">
        <v>2.8038999764760977</v>
      </c>
      <c r="H61" s="34">
        <v>2.3128167715427494</v>
      </c>
      <c r="I61" s="34">
        <v>4.8152781701739267</v>
      </c>
      <c r="J61" s="19">
        <v>1.300083643160725</v>
      </c>
      <c r="K61" s="19">
        <v>1.140136192715131</v>
      </c>
      <c r="N61" s="53"/>
    </row>
    <row r="62" spans="2:14" ht="22.5" customHeight="1" x14ac:dyDescent="0.75">
      <c r="B62" s="88" t="s">
        <v>22</v>
      </c>
      <c r="C62" s="89"/>
      <c r="D62" s="34">
        <v>3.2603914289363001</v>
      </c>
      <c r="E62" s="34">
        <v>4.7366529911832709</v>
      </c>
      <c r="F62" s="34">
        <v>5.4478659299048218</v>
      </c>
      <c r="G62" s="34">
        <v>7.90824509206037</v>
      </c>
      <c r="H62" s="34">
        <v>10.185043213688774</v>
      </c>
      <c r="I62" s="34">
        <v>10.603622083554418</v>
      </c>
      <c r="J62" s="19">
        <v>0.15015094836911014</v>
      </c>
      <c r="K62" s="19">
        <v>0.67092389016682685</v>
      </c>
    </row>
    <row r="63" spans="2:14" x14ac:dyDescent="0.75">
      <c r="B63" s="86" t="s">
        <v>23</v>
      </c>
      <c r="C63" s="87"/>
      <c r="D63" s="34">
        <v>3.0811641207053682</v>
      </c>
      <c r="E63" s="34">
        <v>3.5654210893721197</v>
      </c>
      <c r="F63" s="34">
        <v>2.3917736151312994</v>
      </c>
      <c r="G63" s="34">
        <v>7.4735201482695333</v>
      </c>
      <c r="H63" s="34">
        <v>7.6665881874493591</v>
      </c>
      <c r="I63" s="34">
        <v>4.6553024341243496</v>
      </c>
      <c r="J63" s="19">
        <v>-0.3291749963950269</v>
      </c>
      <c r="K63" s="19">
        <v>-0.22374351984088636</v>
      </c>
    </row>
    <row r="64" spans="2:14" x14ac:dyDescent="0.75">
      <c r="B64" s="86" t="s">
        <v>24</v>
      </c>
      <c r="C64" s="87"/>
      <c r="D64" s="34">
        <v>2.3072213554003613</v>
      </c>
      <c r="E64" s="34">
        <v>2.0673825281618741</v>
      </c>
      <c r="F64" s="34">
        <v>1.9270085032883806</v>
      </c>
      <c r="G64" s="34">
        <v>5.5962826420797418</v>
      </c>
      <c r="H64" s="34">
        <v>4.4454133388592831</v>
      </c>
      <c r="I64" s="34">
        <v>3.7506925066753252</v>
      </c>
      <c r="J64" s="19">
        <v>-6.7899395956635633E-2</v>
      </c>
      <c r="K64" s="19">
        <v>-0.16479253333107446</v>
      </c>
    </row>
    <row r="65" spans="2:11" x14ac:dyDescent="0.75">
      <c r="B65" s="86" t="s">
        <v>25</v>
      </c>
      <c r="C65" s="87"/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19">
        <v>0</v>
      </c>
      <c r="K65" s="19">
        <v>0</v>
      </c>
    </row>
    <row r="66" spans="2:11" x14ac:dyDescent="0.75">
      <c r="B66" s="58" t="s">
        <v>30</v>
      </c>
      <c r="C66" s="59"/>
      <c r="D66" s="8">
        <v>41.227748899811296</v>
      </c>
      <c r="E66" s="8">
        <v>46.505968524681116</v>
      </c>
      <c r="F66" s="8">
        <v>51.377405635326589</v>
      </c>
      <c r="G66" s="8">
        <v>100</v>
      </c>
      <c r="H66" s="8">
        <v>100</v>
      </c>
      <c r="I66" s="8">
        <v>100</v>
      </c>
      <c r="J66" s="24">
        <v>0.10474864335015743</v>
      </c>
      <c r="K66" s="24">
        <v>0.24618508180449661</v>
      </c>
    </row>
    <row r="67" spans="2:11" x14ac:dyDescent="0.75">
      <c r="B67" s="54" t="s">
        <v>11</v>
      </c>
      <c r="F67" s="52"/>
    </row>
    <row r="68" spans="2:11" x14ac:dyDescent="0.75">
      <c r="B68" s="54" t="s">
        <v>48</v>
      </c>
      <c r="F68" s="53"/>
    </row>
    <row r="69" spans="2:11" x14ac:dyDescent="0.75">
      <c r="J69" s="53"/>
    </row>
    <row r="70" spans="2:11" x14ac:dyDescent="0.75">
      <c r="D70" s="1" t="s">
        <v>61</v>
      </c>
    </row>
    <row r="72" spans="2:11" x14ac:dyDescent="0.75">
      <c r="B72" s="93" t="s">
        <v>31</v>
      </c>
      <c r="C72" s="94" t="s">
        <v>32</v>
      </c>
      <c r="D72" s="92" t="s">
        <v>33</v>
      </c>
      <c r="E72" s="92"/>
      <c r="F72" s="92"/>
      <c r="G72" s="92"/>
      <c r="H72" s="92"/>
      <c r="I72" s="92"/>
      <c r="J72" s="92"/>
      <c r="K72" s="92"/>
    </row>
    <row r="73" spans="2:11" ht="17.25" customHeight="1" x14ac:dyDescent="0.75">
      <c r="B73" s="93"/>
      <c r="C73" s="95"/>
      <c r="D73" s="80" t="s">
        <v>14</v>
      </c>
      <c r="E73" s="81"/>
      <c r="F73" s="82"/>
      <c r="G73" s="91" t="s">
        <v>15</v>
      </c>
      <c r="H73" s="91"/>
      <c r="I73" s="91"/>
      <c r="J73" s="85" t="s">
        <v>4</v>
      </c>
      <c r="K73" s="85"/>
    </row>
    <row r="74" spans="2:11" ht="15" customHeight="1" x14ac:dyDescent="0.75">
      <c r="B74" s="93"/>
      <c r="C74" s="95"/>
      <c r="D74" s="15">
        <v>2021</v>
      </c>
      <c r="E74" s="80">
        <v>2022</v>
      </c>
      <c r="F74" s="82"/>
      <c r="G74" s="15">
        <v>2021</v>
      </c>
      <c r="H74" s="80">
        <v>2022</v>
      </c>
      <c r="I74" s="82"/>
      <c r="J74" s="66" t="s">
        <v>59</v>
      </c>
      <c r="K74" s="66" t="s">
        <v>60</v>
      </c>
    </row>
    <row r="75" spans="2:11" ht="12.75" customHeight="1" x14ac:dyDescent="0.75">
      <c r="B75" s="93"/>
      <c r="C75" s="96"/>
      <c r="D75" s="16" t="s">
        <v>57</v>
      </c>
      <c r="E75" s="16" t="s">
        <v>54</v>
      </c>
      <c r="F75" s="16" t="s">
        <v>58</v>
      </c>
      <c r="G75" s="16" t="s">
        <v>57</v>
      </c>
      <c r="H75" s="16" t="s">
        <v>54</v>
      </c>
      <c r="I75" s="16" t="s">
        <v>58</v>
      </c>
      <c r="J75" s="67"/>
      <c r="K75" s="67"/>
    </row>
    <row r="76" spans="2:11" ht="21.75" customHeight="1" x14ac:dyDescent="0.75">
      <c r="B76" s="61">
        <v>1</v>
      </c>
      <c r="C76" s="64" t="s">
        <v>45</v>
      </c>
      <c r="D76" s="34">
        <v>0.61829046710303759</v>
      </c>
      <c r="E76" s="34">
        <v>9.3432869958880786</v>
      </c>
      <c r="F76" s="34">
        <v>25.460954578014825</v>
      </c>
      <c r="G76" s="18">
        <v>0.6917871656949639</v>
      </c>
      <c r="H76" s="18">
        <v>8.2708263365393702</v>
      </c>
      <c r="I76" s="18">
        <v>25.548761285696198</v>
      </c>
      <c r="J76" s="35">
        <v>1.7250532483075847</v>
      </c>
      <c r="K76" s="35">
        <v>40.179600742205487</v>
      </c>
    </row>
    <row r="77" spans="2:11" x14ac:dyDescent="0.75">
      <c r="B77" s="61">
        <v>2</v>
      </c>
      <c r="C77" s="64" t="s">
        <v>35</v>
      </c>
      <c r="D77" s="34">
        <v>11.325603725523013</v>
      </c>
      <c r="E77" s="34">
        <v>14.874081617801744</v>
      </c>
      <c r="F77" s="34">
        <v>13.228124722172131</v>
      </c>
      <c r="G77" s="18">
        <v>12.67188759641382</v>
      </c>
      <c r="H77" s="18">
        <v>13.166773752159337</v>
      </c>
      <c r="I77" s="18">
        <v>13.273744303209186</v>
      </c>
      <c r="J77" s="35">
        <v>-0.11065939652097123</v>
      </c>
      <c r="K77" s="35">
        <v>0.16798406890766082</v>
      </c>
    </row>
    <row r="78" spans="2:11" x14ac:dyDescent="0.75">
      <c r="B78" s="61">
        <v>3</v>
      </c>
      <c r="C78" s="64" t="s">
        <v>34</v>
      </c>
      <c r="D78" s="34">
        <v>38.977267218316413</v>
      </c>
      <c r="E78" s="34">
        <v>36.378698011465559</v>
      </c>
      <c r="F78" s="34">
        <v>10.819717408689296</v>
      </c>
      <c r="G78" s="18">
        <v>43.610527171528943</v>
      </c>
      <c r="H78" s="18">
        <v>32.203002405326735</v>
      </c>
      <c r="I78" s="18">
        <v>10.857031161431317</v>
      </c>
      <c r="J78" s="35">
        <v>-0.70258096083374888</v>
      </c>
      <c r="K78" s="35">
        <v>-0.72240954328360829</v>
      </c>
    </row>
    <row r="79" spans="2:11" x14ac:dyDescent="0.75">
      <c r="B79" s="61">
        <v>4</v>
      </c>
      <c r="C79" s="64" t="s">
        <v>38</v>
      </c>
      <c r="D79" s="34">
        <v>0.74398087271165225</v>
      </c>
      <c r="E79" s="34">
        <v>2.7250763545814447</v>
      </c>
      <c r="F79" s="34">
        <v>4.4951325598314522</v>
      </c>
      <c r="G79" s="18">
        <v>0.83241849365063758</v>
      </c>
      <c r="H79" s="18">
        <v>2.4122809555643556</v>
      </c>
      <c r="I79" s="18">
        <v>4.5106348376215779</v>
      </c>
      <c r="J79" s="35">
        <v>0.64954370994932265</v>
      </c>
      <c r="K79" s="35">
        <v>5.0420001705791826</v>
      </c>
    </row>
    <row r="80" spans="2:11" x14ac:dyDescent="0.75">
      <c r="B80" s="61">
        <v>5</v>
      </c>
      <c r="C80" s="64" t="s">
        <v>37</v>
      </c>
      <c r="D80" s="34">
        <v>3.5811505434663946</v>
      </c>
      <c r="E80" s="34">
        <v>5.6014113981678051</v>
      </c>
      <c r="F80" s="34">
        <v>3.8019903313055781</v>
      </c>
      <c r="G80" s="18">
        <v>4.006844866943001</v>
      </c>
      <c r="H80" s="18">
        <v>4.9584585097457552</v>
      </c>
      <c r="I80" s="18">
        <v>3.8151021827330425</v>
      </c>
      <c r="J80" s="35">
        <v>-0.32124422559835708</v>
      </c>
      <c r="K80" s="35">
        <v>6.1667272894208036E-2</v>
      </c>
    </row>
    <row r="81" spans="2:16" ht="13.5" customHeight="1" x14ac:dyDescent="0.75">
      <c r="B81" s="61">
        <v>6</v>
      </c>
      <c r="C81" s="64" t="s">
        <v>52</v>
      </c>
      <c r="D81" s="34">
        <v>0.64951609695617329</v>
      </c>
      <c r="E81" s="34">
        <v>3.4199378616195224</v>
      </c>
      <c r="F81" s="34">
        <v>3.4268651777718722</v>
      </c>
      <c r="G81" s="18">
        <v>0.7267246119641152</v>
      </c>
      <c r="H81" s="18">
        <v>3.027383419524547</v>
      </c>
      <c r="I81" s="18">
        <v>3.4386833422482317</v>
      </c>
      <c r="J81" s="35">
        <v>2.0255678414780043E-3</v>
      </c>
      <c r="K81" s="35">
        <v>4.2760280981967762</v>
      </c>
    </row>
    <row r="82" spans="2:16" ht="14.25" customHeight="1" x14ac:dyDescent="0.75">
      <c r="B82" s="61">
        <v>7</v>
      </c>
      <c r="C82" s="64" t="s">
        <v>42</v>
      </c>
      <c r="D82" s="34">
        <v>5.039942153865306E-5</v>
      </c>
      <c r="E82" s="34">
        <v>5.7371953889112017</v>
      </c>
      <c r="F82" s="34">
        <v>3.3686448017006576</v>
      </c>
      <c r="G82" s="18">
        <v>5.639044241172197E-5</v>
      </c>
      <c r="H82" s="18">
        <v>5.0786566591994919</v>
      </c>
      <c r="I82" s="18">
        <v>3.3802621826782238</v>
      </c>
      <c r="J82" s="35">
        <v>-0.41284119271734354</v>
      </c>
      <c r="K82" s="35">
        <v>66837.95764789934</v>
      </c>
    </row>
    <row r="83" spans="2:16" x14ac:dyDescent="0.75">
      <c r="B83" s="61">
        <v>8</v>
      </c>
      <c r="C83" s="64" t="s">
        <v>56</v>
      </c>
      <c r="D83" s="34">
        <v>2.9174209255108754</v>
      </c>
      <c r="E83" s="34">
        <v>2.7113421837550438</v>
      </c>
      <c r="F83" s="34">
        <v>3.0036305750348768</v>
      </c>
      <c r="G83" s="18">
        <v>3.2642171609966124</v>
      </c>
      <c r="H83" s="18">
        <v>2.4001232489851274</v>
      </c>
      <c r="I83" s="18">
        <v>3.0139891384216817</v>
      </c>
      <c r="J83" s="35">
        <v>0.10780210370755627</v>
      </c>
      <c r="K83" s="35">
        <v>2.9549952415215852E-2</v>
      </c>
    </row>
    <row r="84" spans="2:16" x14ac:dyDescent="0.75">
      <c r="B84" s="61">
        <v>9</v>
      </c>
      <c r="C84" s="64" t="s">
        <v>62</v>
      </c>
      <c r="D84" s="34">
        <v>0.43113654498773607</v>
      </c>
      <c r="E84" s="34">
        <v>0.84629012565264794</v>
      </c>
      <c r="F84" s="34">
        <v>2.976861623217014</v>
      </c>
      <c r="G84" s="18">
        <v>0.4823861022506778</v>
      </c>
      <c r="H84" s="18">
        <v>0.74914948697193806</v>
      </c>
      <c r="I84" s="18">
        <v>2.9871278690310428</v>
      </c>
      <c r="J84" s="35">
        <v>2.5175426641322289</v>
      </c>
      <c r="K84" s="35">
        <v>5.9046840445912387</v>
      </c>
    </row>
    <row r="85" spans="2:16" ht="24" customHeight="1" x14ac:dyDescent="0.75">
      <c r="B85" s="61">
        <v>10</v>
      </c>
      <c r="C85" s="64" t="s">
        <v>36</v>
      </c>
      <c r="D85" s="34">
        <v>1.6541352679574719</v>
      </c>
      <c r="E85" s="34">
        <v>2.7874198921338005</v>
      </c>
      <c r="F85" s="34">
        <v>2.6686565554089832</v>
      </c>
      <c r="G85" s="18">
        <v>1.8507636937343899</v>
      </c>
      <c r="H85" s="18">
        <v>2.4674684471321502</v>
      </c>
      <c r="I85" s="18">
        <v>2.6778599002931975</v>
      </c>
      <c r="J85" s="35">
        <v>-4.2606905784080773E-2</v>
      </c>
      <c r="K85" s="35">
        <v>0.61332425896719034</v>
      </c>
    </row>
    <row r="86" spans="2:16" x14ac:dyDescent="0.75">
      <c r="B86" s="97" t="s">
        <v>39</v>
      </c>
      <c r="C86" s="97"/>
      <c r="D86" s="34">
        <v>28.477270122012911</v>
      </c>
      <c r="E86" s="34">
        <v>28.542049892238992</v>
      </c>
      <c r="F86" s="34">
        <v>26.405738829554522</v>
      </c>
      <c r="G86" s="18">
        <v>31.862386746380427</v>
      </c>
      <c r="H86" s="18">
        <v>25.265876778851197</v>
      </c>
      <c r="I86" s="18">
        <v>26.496803796636293</v>
      </c>
      <c r="J86" s="35">
        <v>-7.4847849777789244E-2</v>
      </c>
      <c r="K86" s="35">
        <v>-7.2743324187422576E-2</v>
      </c>
    </row>
    <row r="87" spans="2:16" x14ac:dyDescent="0.75">
      <c r="B87" s="97" t="s">
        <v>40</v>
      </c>
      <c r="C87" s="97"/>
      <c r="D87" s="8">
        <v>89.375822183967216</v>
      </c>
      <c r="E87" s="8">
        <v>112.96678972221584</v>
      </c>
      <c r="F87" s="8">
        <v>99.656317162701214</v>
      </c>
      <c r="G87" s="23">
        <v>100</v>
      </c>
      <c r="H87" s="23">
        <v>100</v>
      </c>
      <c r="I87" s="23">
        <v>100</v>
      </c>
      <c r="J87" s="36">
        <v>-0.11782642130704901</v>
      </c>
      <c r="K87" s="36">
        <v>0.11502545909533657</v>
      </c>
    </row>
    <row r="88" spans="2:16" x14ac:dyDescent="0.75">
      <c r="B88" s="54" t="s">
        <v>11</v>
      </c>
      <c r="C88" s="37"/>
      <c r="D88" s="28"/>
      <c r="E88" s="28"/>
      <c r="F88" s="28"/>
      <c r="G88" s="28"/>
      <c r="H88" s="28"/>
      <c r="I88" s="28"/>
      <c r="J88" s="38"/>
      <c r="K88" s="38"/>
    </row>
    <row r="89" spans="2:16" x14ac:dyDescent="0.75">
      <c r="B89" s="54" t="s">
        <v>48</v>
      </c>
      <c r="L89" s="39"/>
      <c r="M89" s="40"/>
      <c r="N89" s="53"/>
      <c r="O89" s="53"/>
      <c r="P89" s="53"/>
    </row>
    <row r="90" spans="2:16" x14ac:dyDescent="0.75">
      <c r="L90" s="39"/>
      <c r="M90" s="40"/>
      <c r="N90" s="53"/>
      <c r="O90" s="53"/>
      <c r="P90" s="53"/>
    </row>
    <row r="91" spans="2:16" x14ac:dyDescent="0.75">
      <c r="B91" s="98" t="s">
        <v>31</v>
      </c>
      <c r="C91" s="99" t="s">
        <v>32</v>
      </c>
      <c r="D91" s="92" t="s">
        <v>41</v>
      </c>
      <c r="E91" s="92"/>
      <c r="F91" s="92"/>
      <c r="G91" s="92"/>
      <c r="H91" s="92"/>
      <c r="I91" s="92"/>
      <c r="J91" s="92"/>
      <c r="K91" s="92"/>
      <c r="L91" s="39"/>
      <c r="M91" s="40"/>
      <c r="N91" s="53"/>
      <c r="O91" s="53"/>
      <c r="P91" s="53"/>
    </row>
    <row r="92" spans="2:16" ht="15" customHeight="1" x14ac:dyDescent="0.75">
      <c r="B92" s="98"/>
      <c r="C92" s="100"/>
      <c r="D92" s="80" t="s">
        <v>14</v>
      </c>
      <c r="E92" s="81"/>
      <c r="F92" s="82"/>
      <c r="G92" s="91" t="s">
        <v>15</v>
      </c>
      <c r="H92" s="91"/>
      <c r="I92" s="91"/>
      <c r="J92" s="85" t="s">
        <v>4</v>
      </c>
      <c r="K92" s="85"/>
      <c r="L92" s="39"/>
      <c r="M92" s="40"/>
      <c r="N92" s="53"/>
      <c r="O92" s="53"/>
      <c r="P92" s="53"/>
    </row>
    <row r="93" spans="2:16" ht="15" customHeight="1" x14ac:dyDescent="0.75">
      <c r="B93" s="98"/>
      <c r="C93" s="100"/>
      <c r="D93" s="15">
        <v>2021</v>
      </c>
      <c r="E93" s="80">
        <v>2022</v>
      </c>
      <c r="F93" s="82"/>
      <c r="G93" s="15">
        <v>2021</v>
      </c>
      <c r="H93" s="80">
        <v>2022</v>
      </c>
      <c r="I93" s="82"/>
      <c r="J93" s="66" t="s">
        <v>59</v>
      </c>
      <c r="K93" s="66" t="s">
        <v>60</v>
      </c>
      <c r="L93" s="39"/>
      <c r="M93" s="40"/>
      <c r="N93" s="53"/>
      <c r="O93" s="53"/>
      <c r="P93" s="53"/>
    </row>
    <row r="94" spans="2:16" x14ac:dyDescent="0.75">
      <c r="B94" s="98"/>
      <c r="C94" s="101"/>
      <c r="D94" s="16" t="s">
        <v>57</v>
      </c>
      <c r="E94" s="16" t="s">
        <v>54</v>
      </c>
      <c r="F94" s="16" t="s">
        <v>58</v>
      </c>
      <c r="G94" s="16" t="s">
        <v>57</v>
      </c>
      <c r="H94" s="16" t="s">
        <v>54</v>
      </c>
      <c r="I94" s="16" t="s">
        <v>58</v>
      </c>
      <c r="J94" s="67"/>
      <c r="K94" s="67"/>
      <c r="L94" s="39"/>
      <c r="M94" s="40"/>
      <c r="N94" s="53"/>
      <c r="O94" s="53"/>
      <c r="P94" s="53"/>
    </row>
    <row r="95" spans="2:16" x14ac:dyDescent="0.75">
      <c r="B95" s="41">
        <v>1</v>
      </c>
      <c r="C95" s="64" t="s">
        <v>35</v>
      </c>
      <c r="D95" s="34">
        <v>40.793922018130615</v>
      </c>
      <c r="E95" s="34">
        <v>43.622076568745598</v>
      </c>
      <c r="F95" s="34">
        <v>48.173254598513815</v>
      </c>
      <c r="G95" s="18">
        <v>98.947730852987064</v>
      </c>
      <c r="H95" s="18">
        <v>93.798877762528448</v>
      </c>
      <c r="I95" s="18">
        <v>93.763501684854177</v>
      </c>
      <c r="J95" s="42">
        <v>0.10433198939064381</v>
      </c>
      <c r="K95" s="42">
        <v>0.1808929422648673</v>
      </c>
      <c r="L95" s="39"/>
      <c r="M95" s="40"/>
      <c r="N95" s="53"/>
      <c r="O95" s="53"/>
      <c r="P95" s="53"/>
    </row>
    <row r="96" spans="2:16" x14ac:dyDescent="0.75">
      <c r="B96" s="41">
        <v>2</v>
      </c>
      <c r="C96" s="64" t="s">
        <v>42</v>
      </c>
      <c r="D96" s="34">
        <v>0</v>
      </c>
      <c r="E96" s="34">
        <v>1.2445595664314264</v>
      </c>
      <c r="F96" s="34">
        <v>1.0279230205654306</v>
      </c>
      <c r="G96" s="18">
        <v>0</v>
      </c>
      <c r="H96" s="18">
        <v>2.6761286903871877</v>
      </c>
      <c r="I96" s="18">
        <v>2.0007297134883766</v>
      </c>
      <c r="J96" s="42">
        <v>-0.17406683593872985</v>
      </c>
      <c r="K96" s="42">
        <v>0</v>
      </c>
      <c r="L96" s="39"/>
      <c r="M96" s="40"/>
      <c r="N96" s="53"/>
      <c r="O96" s="53"/>
      <c r="P96" s="53"/>
    </row>
    <row r="97" spans="2:20" x14ac:dyDescent="0.75">
      <c r="B97" s="41">
        <v>3</v>
      </c>
      <c r="C97" s="64" t="s">
        <v>49</v>
      </c>
      <c r="D97" s="34">
        <v>2.7385208975453791E-3</v>
      </c>
      <c r="E97" s="34">
        <v>3.5901989022127878E-2</v>
      </c>
      <c r="F97" s="34">
        <v>0.54608411232692111</v>
      </c>
      <c r="G97" s="18">
        <v>6.6424215986187725E-3</v>
      </c>
      <c r="H97" s="18">
        <v>7.7198669678440052E-2</v>
      </c>
      <c r="I97" s="18">
        <v>1.0628876751835037</v>
      </c>
      <c r="J97" s="42">
        <v>14.210413885156806</v>
      </c>
      <c r="K97" s="42">
        <v>198.4084152567151</v>
      </c>
      <c r="L97" s="39"/>
      <c r="M97" s="40"/>
      <c r="N97" s="53"/>
      <c r="O97" s="53"/>
      <c r="P97" s="53"/>
    </row>
    <row r="98" spans="2:20" x14ac:dyDescent="0.75">
      <c r="B98" s="41">
        <v>4</v>
      </c>
      <c r="C98" s="64" t="s">
        <v>34</v>
      </c>
      <c r="D98" s="34">
        <v>2.762731078365924E-2</v>
      </c>
      <c r="E98" s="34">
        <v>0.55732560961615707</v>
      </c>
      <c r="F98" s="34">
        <v>0.36370091011758443</v>
      </c>
      <c r="G98" s="18">
        <v>6.7011446224719037E-2</v>
      </c>
      <c r="H98" s="18">
        <v>1.1983958775536083</v>
      </c>
      <c r="I98" s="18">
        <v>0.70790049754382167</v>
      </c>
      <c r="J98" s="42">
        <v>-0.34741755296679511</v>
      </c>
      <c r="K98" s="42">
        <v>12.164542613850895</v>
      </c>
      <c r="L98" s="39"/>
      <c r="M98" s="40"/>
      <c r="N98" s="53"/>
      <c r="O98" s="53"/>
      <c r="P98" s="53"/>
    </row>
    <row r="99" spans="2:20" x14ac:dyDescent="0.75">
      <c r="B99" s="41">
        <v>5</v>
      </c>
      <c r="C99" s="64" t="s">
        <v>56</v>
      </c>
      <c r="D99" s="34">
        <v>8.2225876683063356E-3</v>
      </c>
      <c r="E99" s="34">
        <v>4.2795181402643108E-2</v>
      </c>
      <c r="F99" s="34">
        <v>0.28207588046046822</v>
      </c>
      <c r="G99" s="18">
        <v>1.9944304231327974E-2</v>
      </c>
      <c r="H99" s="18">
        <v>9.2020836809218021E-2</v>
      </c>
      <c r="I99" s="18">
        <v>0.54902710047802739</v>
      </c>
      <c r="J99" s="42">
        <v>5.5913000299385738</v>
      </c>
      <c r="K99" s="42">
        <v>33.305001276875338</v>
      </c>
      <c r="L99" s="39"/>
      <c r="M99" s="40"/>
      <c r="N99" s="53"/>
      <c r="O99" s="53"/>
      <c r="P99" s="53"/>
    </row>
    <row r="100" spans="2:20" x14ac:dyDescent="0.75">
      <c r="B100" s="41">
        <v>6</v>
      </c>
      <c r="C100" s="64" t="s">
        <v>63</v>
      </c>
      <c r="D100" s="34">
        <v>8.5168918357546766E-2</v>
      </c>
      <c r="E100" s="34">
        <v>2.1826649071470923E-2</v>
      </c>
      <c r="F100" s="34">
        <v>0.19070093194522211</v>
      </c>
      <c r="G100" s="18">
        <v>0.20658153944936006</v>
      </c>
      <c r="H100" s="18">
        <v>4.6933006157881291E-2</v>
      </c>
      <c r="I100" s="18">
        <v>0.37117664776381404</v>
      </c>
      <c r="J100" s="42">
        <v>7.7370686778706048</v>
      </c>
      <c r="K100" s="42">
        <v>1.2390906873402159</v>
      </c>
      <c r="L100" s="39"/>
      <c r="M100" s="40"/>
      <c r="N100" s="53"/>
      <c r="O100" s="53"/>
      <c r="P100" s="53"/>
    </row>
    <row r="101" spans="2:20" x14ac:dyDescent="0.75">
      <c r="B101" s="41">
        <v>7</v>
      </c>
      <c r="C101" s="64" t="s">
        <v>64</v>
      </c>
      <c r="D101" s="34">
        <v>0</v>
      </c>
      <c r="E101" s="34">
        <v>1.3387648937594431E-3</v>
      </c>
      <c r="F101" s="34">
        <v>0.18105466494576308</v>
      </c>
      <c r="G101" s="18">
        <v>0</v>
      </c>
      <c r="H101" s="18">
        <v>2.8786947917210865E-3</v>
      </c>
      <c r="I101" s="18">
        <v>0.35240133811130336</v>
      </c>
      <c r="J101" s="42">
        <v>134.24007522884449</v>
      </c>
      <c r="K101" s="42">
        <v>0</v>
      </c>
      <c r="L101" s="39"/>
      <c r="M101" s="40"/>
      <c r="N101" s="53"/>
      <c r="O101" s="53"/>
      <c r="P101" s="53"/>
    </row>
    <row r="102" spans="2:20" x14ac:dyDescent="0.75">
      <c r="B102" s="41">
        <v>8</v>
      </c>
      <c r="C102" s="64" t="s">
        <v>44</v>
      </c>
      <c r="D102" s="34">
        <v>9.3387185108278169E-3</v>
      </c>
      <c r="E102" s="34">
        <v>3.3854352898425991E-2</v>
      </c>
      <c r="F102" s="34">
        <v>0.14585527706864315</v>
      </c>
      <c r="G102" s="18">
        <v>2.2651536307553677E-2</v>
      </c>
      <c r="H102" s="18">
        <v>7.2795716275555464E-2</v>
      </c>
      <c r="I102" s="18">
        <v>0.28388992255450618</v>
      </c>
      <c r="J102" s="42">
        <v>3.3083167918245602</v>
      </c>
      <c r="K102" s="42">
        <v>14.61833959333185</v>
      </c>
      <c r="L102" s="39"/>
      <c r="M102" s="40"/>
      <c r="N102" s="53"/>
      <c r="O102" s="53"/>
      <c r="P102" s="53"/>
    </row>
    <row r="103" spans="2:20" x14ac:dyDescent="0.75">
      <c r="B103" s="41">
        <v>9</v>
      </c>
      <c r="C103" s="64" t="s">
        <v>50</v>
      </c>
      <c r="D103" s="34">
        <v>1.6609646982129293E-2</v>
      </c>
      <c r="E103" s="34">
        <v>0.10708751027980186</v>
      </c>
      <c r="F103" s="34">
        <v>8.3951701132190068E-2</v>
      </c>
      <c r="G103" s="18">
        <v>4.0287542796704379E-2</v>
      </c>
      <c r="H103" s="18">
        <v>0.23026616513312609</v>
      </c>
      <c r="I103" s="18">
        <v>0.16340198593925442</v>
      </c>
      <c r="J103" s="42">
        <v>-0.2160458216570893</v>
      </c>
      <c r="K103" s="42">
        <v>4.0543940652390544</v>
      </c>
      <c r="M103" s="43"/>
      <c r="O103" s="53"/>
    </row>
    <row r="104" spans="2:20" x14ac:dyDescent="0.75">
      <c r="B104" s="41">
        <v>10</v>
      </c>
      <c r="C104" s="64" t="s">
        <v>55</v>
      </c>
      <c r="D104" s="34">
        <v>7.9250694948406308E-2</v>
      </c>
      <c r="E104" s="34">
        <v>5.9328058599651921E-2</v>
      </c>
      <c r="F104" s="34">
        <v>7.6068883279080582E-2</v>
      </c>
      <c r="G104" s="18">
        <v>0.19222658782800786</v>
      </c>
      <c r="H104" s="18">
        <v>0.12757084839156937</v>
      </c>
      <c r="I104" s="18">
        <v>0.1480590199883047</v>
      </c>
      <c r="J104" s="42">
        <v>0.28217381580604894</v>
      </c>
      <c r="K104" s="42">
        <v>-4.0148691079581633E-2</v>
      </c>
      <c r="O104" s="53"/>
    </row>
    <row r="105" spans="2:20" x14ac:dyDescent="0.75">
      <c r="B105" s="102" t="s">
        <v>39</v>
      </c>
      <c r="C105" s="102"/>
      <c r="D105" s="34">
        <v>0.20487048353226101</v>
      </c>
      <c r="E105" s="34">
        <v>0.77987427372004703</v>
      </c>
      <c r="F105" s="34">
        <v>0.30673565497146882</v>
      </c>
      <c r="G105" s="18">
        <v>0.49692376857665083</v>
      </c>
      <c r="H105" s="18">
        <v>1.6769337322932238</v>
      </c>
      <c r="I105" s="18">
        <v>0.59702441409490015</v>
      </c>
      <c r="J105" s="42">
        <v>-0.60668576293929877</v>
      </c>
      <c r="K105" s="42">
        <v>0.49721741113168738</v>
      </c>
      <c r="O105" s="53"/>
      <c r="T105" s="44"/>
    </row>
    <row r="106" spans="2:20" x14ac:dyDescent="0.75">
      <c r="B106" s="97" t="s">
        <v>40</v>
      </c>
      <c r="C106" s="97"/>
      <c r="D106" s="23">
        <v>41.227748899811296</v>
      </c>
      <c r="E106" s="23">
        <v>46.505968524681116</v>
      </c>
      <c r="F106" s="23">
        <v>51.377405635326589</v>
      </c>
      <c r="G106" s="23">
        <v>100</v>
      </c>
      <c r="H106" s="23">
        <v>100</v>
      </c>
      <c r="I106" s="23">
        <v>100</v>
      </c>
      <c r="J106" s="45">
        <v>0.10474864335015743</v>
      </c>
      <c r="K106" s="45">
        <v>0.24618508180449661</v>
      </c>
      <c r="O106" s="53"/>
    </row>
    <row r="107" spans="2:20" x14ac:dyDescent="0.75">
      <c r="B107" s="54" t="s">
        <v>11</v>
      </c>
      <c r="C107" s="37"/>
      <c r="D107" s="28"/>
      <c r="E107" s="28"/>
      <c r="H107" s="53"/>
      <c r="K107" s="46"/>
      <c r="O107" s="53"/>
    </row>
    <row r="108" spans="2:20" x14ac:dyDescent="0.75">
      <c r="B108" s="54" t="s">
        <v>48</v>
      </c>
      <c r="C108" s="37"/>
      <c r="D108" s="28"/>
      <c r="E108" s="28"/>
      <c r="H108" s="53"/>
      <c r="K108" s="46"/>
      <c r="O108" s="53"/>
    </row>
    <row r="109" spans="2:20" x14ac:dyDescent="0.75">
      <c r="B109" s="37"/>
      <c r="C109" s="37"/>
      <c r="D109" s="28"/>
      <c r="E109" s="28"/>
      <c r="H109" s="53"/>
      <c r="K109" s="46"/>
      <c r="O109" s="53"/>
    </row>
    <row r="110" spans="2:20" x14ac:dyDescent="0.75">
      <c r="B110" s="103" t="s">
        <v>31</v>
      </c>
      <c r="C110" s="99" t="s">
        <v>32</v>
      </c>
      <c r="D110" s="92" t="s">
        <v>43</v>
      </c>
      <c r="E110" s="92"/>
      <c r="F110" s="92"/>
      <c r="G110" s="92"/>
      <c r="H110" s="92"/>
      <c r="I110" s="92"/>
      <c r="J110" s="92"/>
      <c r="K110" s="92"/>
      <c r="O110" s="53"/>
    </row>
    <row r="111" spans="2:20" ht="17.25" customHeight="1" x14ac:dyDescent="0.75">
      <c r="B111" s="103"/>
      <c r="C111" s="100"/>
      <c r="D111" s="80" t="s">
        <v>14</v>
      </c>
      <c r="E111" s="81"/>
      <c r="F111" s="82"/>
      <c r="G111" s="91" t="s">
        <v>15</v>
      </c>
      <c r="H111" s="91"/>
      <c r="I111" s="91"/>
      <c r="J111" s="85" t="s">
        <v>4</v>
      </c>
      <c r="K111" s="85"/>
      <c r="O111" s="53"/>
    </row>
    <row r="112" spans="2:20" ht="10.5" customHeight="1" x14ac:dyDescent="0.75">
      <c r="B112" s="103"/>
      <c r="C112" s="100"/>
      <c r="D112" s="15">
        <v>2021</v>
      </c>
      <c r="E112" s="80">
        <v>2022</v>
      </c>
      <c r="F112" s="82"/>
      <c r="G112" s="15">
        <v>2021</v>
      </c>
      <c r="H112" s="80">
        <v>2022</v>
      </c>
      <c r="I112" s="82"/>
      <c r="J112" s="66" t="s">
        <v>59</v>
      </c>
      <c r="K112" s="66" t="s">
        <v>60</v>
      </c>
      <c r="O112" s="53"/>
    </row>
    <row r="113" spans="2:17" x14ac:dyDescent="0.75">
      <c r="B113" s="103"/>
      <c r="C113" s="101"/>
      <c r="D113" s="16" t="s">
        <v>57</v>
      </c>
      <c r="E113" s="16" t="s">
        <v>54</v>
      </c>
      <c r="F113" s="16" t="s">
        <v>58</v>
      </c>
      <c r="G113" s="16" t="s">
        <v>57</v>
      </c>
      <c r="H113" s="16" t="s">
        <v>54</v>
      </c>
      <c r="I113" s="16" t="s">
        <v>58</v>
      </c>
      <c r="J113" s="67"/>
      <c r="K113" s="67"/>
      <c r="O113" s="53"/>
    </row>
    <row r="114" spans="2:17" x14ac:dyDescent="0.75">
      <c r="B114" s="41">
        <v>1</v>
      </c>
      <c r="C114" s="65" t="s">
        <v>38</v>
      </c>
      <c r="D114" s="17">
        <v>66.350045767168922</v>
      </c>
      <c r="E114" s="17">
        <v>108.01820971128531</v>
      </c>
      <c r="F114" s="17">
        <v>92.464126394425122</v>
      </c>
      <c r="G114" s="18">
        <v>74.23713051903114</v>
      </c>
      <c r="H114" s="18">
        <v>95.619438223305238</v>
      </c>
      <c r="I114" s="18">
        <v>92.783005660811284</v>
      </c>
      <c r="J114" s="35">
        <v>-0.14399501119703484</v>
      </c>
      <c r="K114" s="35">
        <v>0.39358044633298306</v>
      </c>
      <c r="O114" s="53"/>
    </row>
    <row r="115" spans="2:17" x14ac:dyDescent="0.75">
      <c r="B115" s="41">
        <v>2</v>
      </c>
      <c r="C115" s="65" t="s">
        <v>44</v>
      </c>
      <c r="D115" s="17">
        <v>23.215375346550786</v>
      </c>
      <c r="E115" s="17">
        <v>41.986293351454457</v>
      </c>
      <c r="F115" s="17">
        <v>41.673782379971705</v>
      </c>
      <c r="G115" s="18">
        <v>25.975006192127992</v>
      </c>
      <c r="H115" s="18">
        <v>37.166935038782917</v>
      </c>
      <c r="I115" s="18">
        <v>41.817501957185641</v>
      </c>
      <c r="J115" s="35">
        <v>-7.4431664845195922E-3</v>
      </c>
      <c r="K115" s="35">
        <v>0.79509405977204528</v>
      </c>
      <c r="O115" s="53"/>
    </row>
    <row r="116" spans="2:17" x14ac:dyDescent="0.75">
      <c r="B116" s="41">
        <v>3</v>
      </c>
      <c r="C116" s="65" t="s">
        <v>45</v>
      </c>
      <c r="D116" s="17">
        <v>21.137960341204764</v>
      </c>
      <c r="E116" s="17">
        <v>52.06563430673971</v>
      </c>
      <c r="F116" s="17">
        <v>40.816987650995067</v>
      </c>
      <c r="G116" s="18">
        <v>23.650647148951901</v>
      </c>
      <c r="H116" s="18">
        <v>46.089328053641751</v>
      </c>
      <c r="I116" s="18">
        <v>40.957752416594232</v>
      </c>
      <c r="J116" s="35">
        <v>-0.21604743331223653</v>
      </c>
      <c r="K116" s="35">
        <v>0.93098042536438452</v>
      </c>
      <c r="O116" s="53"/>
    </row>
    <row r="117" spans="2:17" x14ac:dyDescent="0.75">
      <c r="B117" s="41">
        <v>4</v>
      </c>
      <c r="C117" s="65" t="s">
        <v>46</v>
      </c>
      <c r="D117" s="17">
        <v>49.964306108446316</v>
      </c>
      <c r="E117" s="17">
        <v>55.337269244802691</v>
      </c>
      <c r="F117" s="17">
        <v>31.562701092767451</v>
      </c>
      <c r="G117" s="18">
        <v>55.903604450879349</v>
      </c>
      <c r="H117" s="18">
        <v>48.985431365161794</v>
      </c>
      <c r="I117" s="18">
        <v>31.671550777094698</v>
      </c>
      <c r="J117" s="35">
        <v>-0.42963031021390996</v>
      </c>
      <c r="K117" s="35">
        <v>-0.36829501796219544</v>
      </c>
    </row>
    <row r="118" spans="2:17" x14ac:dyDescent="0.75">
      <c r="B118" s="41">
        <v>5</v>
      </c>
      <c r="C118" s="65" t="s">
        <v>34</v>
      </c>
      <c r="D118" s="17">
        <v>36.565095124403108</v>
      </c>
      <c r="E118" s="17">
        <v>35.543543186203074</v>
      </c>
      <c r="F118" s="17">
        <v>27.526475335775487</v>
      </c>
      <c r="G118" s="18">
        <v>40.911618188126027</v>
      </c>
      <c r="H118" s="18">
        <v>31.4637100634658</v>
      </c>
      <c r="I118" s="18">
        <v>27.621405365437219</v>
      </c>
      <c r="J118" s="35">
        <v>-0.22555623699157745</v>
      </c>
      <c r="K118" s="35">
        <v>-0.2471925687018206</v>
      </c>
    </row>
    <row r="119" spans="2:17" x14ac:dyDescent="0.75">
      <c r="B119" s="41">
        <v>6</v>
      </c>
      <c r="C119" s="65" t="s">
        <v>65</v>
      </c>
      <c r="D119" s="17">
        <v>13.835573344852852</v>
      </c>
      <c r="E119" s="17">
        <v>7.5533147827567095</v>
      </c>
      <c r="F119" s="17">
        <v>17.609040525590533</v>
      </c>
      <c r="G119" s="18">
        <v>15.480219377869691</v>
      </c>
      <c r="H119" s="18">
        <v>6.6863144481048211</v>
      </c>
      <c r="I119" s="18">
        <v>17.669768487271714</v>
      </c>
      <c r="J119" s="35">
        <v>1.3312997051029583</v>
      </c>
      <c r="K119" s="35">
        <v>0.27273659621352064</v>
      </c>
    </row>
    <row r="120" spans="2:17" x14ac:dyDescent="0.75">
      <c r="B120" s="41">
        <v>7</v>
      </c>
      <c r="C120" s="65" t="s">
        <v>51</v>
      </c>
      <c r="D120" s="17">
        <v>5.880714521465995</v>
      </c>
      <c r="E120" s="17">
        <v>15.636411646001875</v>
      </c>
      <c r="F120" s="17">
        <v>16.678723395507305</v>
      </c>
      <c r="G120" s="18">
        <v>6.5797599146684149</v>
      </c>
      <c r="H120" s="18">
        <v>13.841600424736905</v>
      </c>
      <c r="I120" s="18">
        <v>16.736242990273496</v>
      </c>
      <c r="J120" s="35">
        <v>6.6659267682553036E-2</v>
      </c>
      <c r="K120" s="35">
        <v>1.8361729403163563</v>
      </c>
    </row>
    <row r="121" spans="2:17" x14ac:dyDescent="0.75">
      <c r="B121" s="41">
        <v>9</v>
      </c>
      <c r="C121" s="65" t="s">
        <v>49</v>
      </c>
      <c r="D121" s="17">
        <v>0</v>
      </c>
      <c r="E121" s="17">
        <v>8.0029469594641096</v>
      </c>
      <c r="F121" s="17">
        <v>14.725746338679523</v>
      </c>
      <c r="G121" s="18">
        <v>0</v>
      </c>
      <c r="H121" s="18">
        <v>7.0843360063105916</v>
      </c>
      <c r="I121" s="18">
        <v>14.776530738776877</v>
      </c>
      <c r="J121" s="35">
        <v>0.84004047674777826</v>
      </c>
      <c r="K121" s="35">
        <v>0</v>
      </c>
    </row>
    <row r="122" spans="2:17" x14ac:dyDescent="0.75">
      <c r="B122" s="41">
        <v>10</v>
      </c>
      <c r="C122" s="65" t="s">
        <v>53</v>
      </c>
      <c r="D122" s="17">
        <v>4.7375183391340663</v>
      </c>
      <c r="E122" s="17">
        <v>10.065828987233918</v>
      </c>
      <c r="F122" s="17">
        <v>13.222592394956866</v>
      </c>
      <c r="G122" s="18">
        <v>5.300671057752699</v>
      </c>
      <c r="H122" s="18">
        <v>8.9104320057121971</v>
      </c>
      <c r="I122" s="18">
        <v>13.268192896762738</v>
      </c>
      <c r="J122" s="35">
        <v>0.31361186562244825</v>
      </c>
      <c r="K122" s="35">
        <v>1.7910377223729586</v>
      </c>
    </row>
    <row r="123" spans="2:17" x14ac:dyDescent="0.75">
      <c r="B123" s="41">
        <v>11</v>
      </c>
      <c r="C123" s="65" t="s">
        <v>50</v>
      </c>
      <c r="D123" s="17">
        <v>11.827463034953377</v>
      </c>
      <c r="E123" s="17">
        <v>5.160855948696617</v>
      </c>
      <c r="F123" s="17">
        <v>11.988057023554873</v>
      </c>
      <c r="G123" s="18">
        <v>13.233403336540226</v>
      </c>
      <c r="H123" s="18">
        <v>4.5684718149352639</v>
      </c>
      <c r="I123" s="18">
        <v>12.029400006808293</v>
      </c>
      <c r="J123" s="35">
        <v>1.3228815418850197</v>
      </c>
      <c r="K123" s="35">
        <v>1.357805880490992E-2</v>
      </c>
      <c r="O123" s="53"/>
      <c r="P123" s="53"/>
      <c r="Q123" s="47"/>
    </row>
    <row r="124" spans="2:17" x14ac:dyDescent="0.75">
      <c r="B124" s="97" t="s">
        <v>39</v>
      </c>
      <c r="C124" s="97"/>
      <c r="D124" s="48">
        <v>106.10579963273935</v>
      </c>
      <c r="E124" s="48">
        <v>122.49415971177388</v>
      </c>
      <c r="F124" s="48">
        <v>134.35446957915366</v>
      </c>
      <c r="G124" s="18">
        <v>118.71868368867801</v>
      </c>
      <c r="H124" s="18">
        <v>108.43377953200736</v>
      </c>
      <c r="I124" s="18">
        <v>134.81781527186422</v>
      </c>
      <c r="J124" s="35">
        <v>9.6823472198893645E-2</v>
      </c>
      <c r="K124" s="35">
        <v>0.2662311583739112</v>
      </c>
      <c r="O124" s="53"/>
      <c r="P124" s="53"/>
      <c r="Q124" s="47"/>
    </row>
    <row r="125" spans="2:17" x14ac:dyDescent="0.75">
      <c r="B125" s="97" t="s">
        <v>47</v>
      </c>
      <c r="C125" s="97"/>
      <c r="D125" s="8">
        <v>339.61985156091953</v>
      </c>
      <c r="E125" s="8">
        <v>461.86446783641242</v>
      </c>
      <c r="F125" s="8">
        <v>442.62270211137758</v>
      </c>
      <c r="G125" s="23">
        <v>100</v>
      </c>
      <c r="H125" s="23">
        <v>100</v>
      </c>
      <c r="I125" s="23">
        <v>100</v>
      </c>
      <c r="J125" s="36">
        <v>-4.1661065236674788E-2</v>
      </c>
      <c r="K125" s="36">
        <v>0.30328866253562281</v>
      </c>
      <c r="O125" s="53"/>
      <c r="P125" s="53"/>
      <c r="Q125" s="49"/>
    </row>
    <row r="126" spans="2:17" x14ac:dyDescent="0.75">
      <c r="B126" s="54" t="s">
        <v>11</v>
      </c>
      <c r="O126" s="53"/>
      <c r="P126" s="53"/>
      <c r="Q126" s="47"/>
    </row>
    <row r="127" spans="2:17" x14ac:dyDescent="0.75">
      <c r="B127" s="54" t="s">
        <v>48</v>
      </c>
      <c r="C127" s="50"/>
      <c r="D127" s="50"/>
      <c r="E127" s="50"/>
      <c r="F127" s="51"/>
    </row>
  </sheetData>
  <mergeCells count="104">
    <mergeCell ref="E112:F112"/>
    <mergeCell ref="H112:I112"/>
    <mergeCell ref="J112:J113"/>
    <mergeCell ref="K112:K113"/>
    <mergeCell ref="B124:C124"/>
    <mergeCell ref="B125:C125"/>
    <mergeCell ref="J93:J94"/>
    <mergeCell ref="K93:K94"/>
    <mergeCell ref="B105:C105"/>
    <mergeCell ref="B106:C106"/>
    <mergeCell ref="B110:B113"/>
    <mergeCell ref="C110:C113"/>
    <mergeCell ref="D110:K110"/>
    <mergeCell ref="D111:F111"/>
    <mergeCell ref="G111:I111"/>
    <mergeCell ref="J111:K111"/>
    <mergeCell ref="B86:C86"/>
    <mergeCell ref="B87:C87"/>
    <mergeCell ref="B91:B94"/>
    <mergeCell ref="C91:C94"/>
    <mergeCell ref="D91:K91"/>
    <mergeCell ref="D92:F92"/>
    <mergeCell ref="G92:I92"/>
    <mergeCell ref="J92:K92"/>
    <mergeCell ref="E93:F93"/>
    <mergeCell ref="H93:I93"/>
    <mergeCell ref="D72:K72"/>
    <mergeCell ref="D73:F73"/>
    <mergeCell ref="G73:I73"/>
    <mergeCell ref="J73:K73"/>
    <mergeCell ref="E74:F74"/>
    <mergeCell ref="H74:I74"/>
    <mergeCell ref="J74:J75"/>
    <mergeCell ref="K74:K75"/>
    <mergeCell ref="B62:C62"/>
    <mergeCell ref="B63:C63"/>
    <mergeCell ref="B64:C64"/>
    <mergeCell ref="B65:C65"/>
    <mergeCell ref="B72:B75"/>
    <mergeCell ref="C72:C75"/>
    <mergeCell ref="B56:C56"/>
    <mergeCell ref="B57:C57"/>
    <mergeCell ref="B58:C58"/>
    <mergeCell ref="B59:C59"/>
    <mergeCell ref="B60:C60"/>
    <mergeCell ref="B61:C61"/>
    <mergeCell ref="G53:I53"/>
    <mergeCell ref="J53:K53"/>
    <mergeCell ref="E54:F54"/>
    <mergeCell ref="H54:I54"/>
    <mergeCell ref="J54:J55"/>
    <mergeCell ref="K54:K55"/>
    <mergeCell ref="B44:C44"/>
    <mergeCell ref="B45:C45"/>
    <mergeCell ref="B46:C46"/>
    <mergeCell ref="B47:C47"/>
    <mergeCell ref="B53:C55"/>
    <mergeCell ref="D53:F53"/>
    <mergeCell ref="B38:C38"/>
    <mergeCell ref="B39:C39"/>
    <mergeCell ref="B40:C40"/>
    <mergeCell ref="B41:C41"/>
    <mergeCell ref="B42:C42"/>
    <mergeCell ref="B43:C43"/>
    <mergeCell ref="G35:I35"/>
    <mergeCell ref="J35:K35"/>
    <mergeCell ref="E36:F36"/>
    <mergeCell ref="H36:I36"/>
    <mergeCell ref="J36:J37"/>
    <mergeCell ref="K36:K37"/>
    <mergeCell ref="B26:C26"/>
    <mergeCell ref="B27:C27"/>
    <mergeCell ref="B28:C28"/>
    <mergeCell ref="B29:C29"/>
    <mergeCell ref="B35:C37"/>
    <mergeCell ref="D35:F35"/>
    <mergeCell ref="B20:C20"/>
    <mergeCell ref="B21:C21"/>
    <mergeCell ref="B22:C22"/>
    <mergeCell ref="B23:C23"/>
    <mergeCell ref="B24:C24"/>
    <mergeCell ref="B25:C25"/>
    <mergeCell ref="B17:C19"/>
    <mergeCell ref="D17:F17"/>
    <mergeCell ref="G17:I17"/>
    <mergeCell ref="J17:K17"/>
    <mergeCell ref="E18:F18"/>
    <mergeCell ref="H18:I18"/>
    <mergeCell ref="J18:J19"/>
    <mergeCell ref="K18:K19"/>
    <mergeCell ref="B7:C7"/>
    <mergeCell ref="B8:C8"/>
    <mergeCell ref="B9:C9"/>
    <mergeCell ref="B10:C10"/>
    <mergeCell ref="B11:C11"/>
    <mergeCell ref="B12:C12"/>
    <mergeCell ref="B4:C6"/>
    <mergeCell ref="D4:F4"/>
    <mergeCell ref="G4:I4"/>
    <mergeCell ref="J4:K4"/>
    <mergeCell ref="E5:F5"/>
    <mergeCell ref="H5:I5"/>
    <mergeCell ref="J5:J6"/>
    <mergeCell ref="K5:K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27"/>
  <sheetViews>
    <sheetView workbookViewId="0">
      <selection activeCell="C16" sqref="C16"/>
    </sheetView>
  </sheetViews>
  <sheetFormatPr defaultColWidth="9.1328125" defaultRowHeight="14.75" x14ac:dyDescent="0.75"/>
  <cols>
    <col min="2" max="2" width="6.26953125" customWidth="1"/>
    <col min="3" max="3" width="22.81640625" customWidth="1"/>
    <col min="4" max="4" width="9.1328125" customWidth="1"/>
    <col min="7" max="7" width="8.1328125" customWidth="1"/>
    <col min="8" max="8" width="7.7265625" customWidth="1"/>
    <col min="10" max="10" width="14.40625" customWidth="1"/>
    <col min="11" max="11" width="15.26953125" customWidth="1"/>
    <col min="12" max="12" width="11.26953125" style="53" customWidth="1"/>
    <col min="13" max="13" width="16.54296875" customWidth="1"/>
    <col min="20" max="20" width="14" customWidth="1"/>
    <col min="21" max="21" width="13.1328125" customWidth="1"/>
  </cols>
  <sheetData>
    <row r="2" spans="2:12" x14ac:dyDescent="0.75">
      <c r="D2" s="1" t="s">
        <v>0</v>
      </c>
    </row>
    <row r="4" spans="2:12" ht="14.25" customHeight="1" x14ac:dyDescent="0.75">
      <c r="B4" s="74" t="s">
        <v>1</v>
      </c>
      <c r="C4" s="75"/>
      <c r="D4" s="80" t="s">
        <v>2</v>
      </c>
      <c r="E4" s="81"/>
      <c r="F4" s="82"/>
      <c r="G4" s="80" t="s">
        <v>3</v>
      </c>
      <c r="H4" s="81"/>
      <c r="I4" s="82"/>
      <c r="J4" s="83" t="s">
        <v>4</v>
      </c>
      <c r="K4" s="84"/>
    </row>
    <row r="5" spans="2:12" ht="11.25" customHeight="1" x14ac:dyDescent="0.75">
      <c r="B5" s="76"/>
      <c r="C5" s="77"/>
      <c r="D5" s="15">
        <v>2021</v>
      </c>
      <c r="E5" s="80">
        <v>2022</v>
      </c>
      <c r="F5" s="82"/>
      <c r="G5" s="15">
        <v>2021</v>
      </c>
      <c r="H5" s="80">
        <v>2022</v>
      </c>
      <c r="I5" s="82"/>
      <c r="J5" s="66" t="s">
        <v>59</v>
      </c>
      <c r="K5" s="66" t="s">
        <v>60</v>
      </c>
    </row>
    <row r="6" spans="2:12" x14ac:dyDescent="0.75">
      <c r="B6" s="78"/>
      <c r="C6" s="79"/>
      <c r="D6" s="16" t="s">
        <v>57</v>
      </c>
      <c r="E6" s="16" t="s">
        <v>54</v>
      </c>
      <c r="F6" s="16" t="s">
        <v>58</v>
      </c>
      <c r="G6" s="16" t="s">
        <v>57</v>
      </c>
      <c r="H6" s="16" t="s">
        <v>54</v>
      </c>
      <c r="I6" s="16" t="s">
        <v>58</v>
      </c>
      <c r="J6" s="67"/>
      <c r="K6" s="67"/>
    </row>
    <row r="7" spans="2:12" x14ac:dyDescent="0.75">
      <c r="B7" s="68" t="s">
        <v>5</v>
      </c>
      <c r="C7" s="69"/>
      <c r="D7" s="2">
        <f>SUM(D8:D9)</f>
        <v>130.60357108377852</v>
      </c>
      <c r="E7" s="2">
        <f t="shared" ref="E7:F7" si="0">SUM(E8:E9)</f>
        <v>159.47275824689694</v>
      </c>
      <c r="F7" s="2">
        <f t="shared" si="0"/>
        <v>151.03372279802781</v>
      </c>
      <c r="G7" s="2">
        <f>+D7/$D$11*100</f>
        <v>27.774790619578066</v>
      </c>
      <c r="H7" s="2">
        <f>+E7/$E$11*100</f>
        <v>25.666055654214855</v>
      </c>
      <c r="I7" s="2">
        <f>+F7/$F$11*100</f>
        <v>25.441268124248168</v>
      </c>
      <c r="J7" s="3">
        <f>+F7/E7-1</f>
        <v>-5.2918351332481239E-2</v>
      </c>
      <c r="K7" s="3">
        <f t="shared" ref="K7:K12" si="1">+F7/D7-1</f>
        <v>0.15642873732100271</v>
      </c>
      <c r="L7" s="4"/>
    </row>
    <row r="8" spans="2:12" x14ac:dyDescent="0.75">
      <c r="B8" s="70" t="s">
        <v>6</v>
      </c>
      <c r="C8" s="71"/>
      <c r="D8" s="5">
        <v>89.375822183967216</v>
      </c>
      <c r="E8" s="5">
        <v>112.96678972221584</v>
      </c>
      <c r="F8" s="5">
        <v>99.656317162701214</v>
      </c>
      <c r="G8" s="6">
        <f>D8/$D$11*100</f>
        <v>19.007097026619153</v>
      </c>
      <c r="H8" s="6">
        <f>+E8/$E$11*100</f>
        <v>18.181236368906884</v>
      </c>
      <c r="I8" s="6">
        <f>+F8/$F$11*100</f>
        <v>16.786867450800219</v>
      </c>
      <c r="J8" s="7">
        <f>+F8/E8-1</f>
        <v>-0.11782642130704901</v>
      </c>
      <c r="K8" s="7">
        <f t="shared" si="1"/>
        <v>0.11502545909533657</v>
      </c>
      <c r="L8" s="4"/>
    </row>
    <row r="9" spans="2:12" x14ac:dyDescent="0.75">
      <c r="B9" s="70" t="s">
        <v>7</v>
      </c>
      <c r="C9" s="71"/>
      <c r="D9" s="5">
        <v>41.227748899811296</v>
      </c>
      <c r="E9" s="5">
        <v>46.505968524681116</v>
      </c>
      <c r="F9" s="5">
        <v>51.377405635326589</v>
      </c>
      <c r="G9" s="6">
        <f>D9/$D$11*100</f>
        <v>8.7676935929589117</v>
      </c>
      <c r="H9" s="6">
        <f>+E9/$E$11*100</f>
        <v>7.4848192853079683</v>
      </c>
      <c r="I9" s="6">
        <f>+F9/$F$11*100</f>
        <v>8.6544006734479488</v>
      </c>
      <c r="J9" s="7">
        <f t="shared" ref="J9" si="2">+F9/E9-1</f>
        <v>0.10474864335015743</v>
      </c>
      <c r="K9" s="7">
        <f t="shared" si="1"/>
        <v>0.24618508180449661</v>
      </c>
    </row>
    <row r="10" spans="2:12" x14ac:dyDescent="0.75">
      <c r="B10" s="68" t="s">
        <v>8</v>
      </c>
      <c r="C10" s="69"/>
      <c r="D10" s="60">
        <v>339.61985156091953</v>
      </c>
      <c r="E10" s="60">
        <v>461.86446783641242</v>
      </c>
      <c r="F10" s="60">
        <v>442.62270211137758</v>
      </c>
      <c r="G10" s="6">
        <f>D10/$D$11*100</f>
        <v>72.22520938042193</v>
      </c>
      <c r="H10" s="6">
        <f>+E10/$E$11*100</f>
        <v>74.333944345785156</v>
      </c>
      <c r="I10" s="6">
        <f>+F10/$F$11*100</f>
        <v>74.558731875751832</v>
      </c>
      <c r="J10" s="7">
        <f>+F10/E10-1</f>
        <v>-4.1661065236674788E-2</v>
      </c>
      <c r="K10" s="7">
        <f t="shared" si="1"/>
        <v>0.30328866253562281</v>
      </c>
    </row>
    <row r="11" spans="2:12" x14ac:dyDescent="0.75">
      <c r="B11" s="72" t="s">
        <v>9</v>
      </c>
      <c r="C11" s="73"/>
      <c r="D11" s="8">
        <f>D7+D10</f>
        <v>470.22342264469808</v>
      </c>
      <c r="E11" s="8">
        <f t="shared" ref="E11:F11" si="3">E7+E10</f>
        <v>621.33722608330936</v>
      </c>
      <c r="F11" s="8">
        <f t="shared" si="3"/>
        <v>593.65642490940536</v>
      </c>
      <c r="G11" s="9">
        <f>+D11/$D$11*100</f>
        <v>100</v>
      </c>
      <c r="H11" s="9">
        <f t="shared" ref="H11" si="4">+E11/$E$11*100</f>
        <v>100</v>
      </c>
      <c r="I11" s="9">
        <f>+F11/$F$11*100</f>
        <v>100</v>
      </c>
      <c r="J11" s="10">
        <f>+F11/E11-1</f>
        <v>-4.4550366551178611E-2</v>
      </c>
      <c r="K11" s="10">
        <f t="shared" si="1"/>
        <v>0.26249862580319294</v>
      </c>
    </row>
    <row r="12" spans="2:12" x14ac:dyDescent="0.75">
      <c r="B12" s="72" t="s">
        <v>10</v>
      </c>
      <c r="C12" s="73"/>
      <c r="D12" s="11">
        <f>D7-D10</f>
        <v>-209.01628047714101</v>
      </c>
      <c r="E12" s="11">
        <f t="shared" ref="E12:F12" si="5">E7-E10</f>
        <v>-302.39170958951547</v>
      </c>
      <c r="F12" s="11">
        <f t="shared" si="5"/>
        <v>-291.5889793133498</v>
      </c>
      <c r="G12" s="12"/>
      <c r="H12" s="13"/>
      <c r="I12" s="14"/>
      <c r="J12" s="10">
        <f>+F12/E12-1</f>
        <v>-3.5724293800349027E-2</v>
      </c>
      <c r="K12" s="10">
        <f t="shared" si="1"/>
        <v>0.39505390990458911</v>
      </c>
    </row>
    <row r="13" spans="2:12" x14ac:dyDescent="0.75">
      <c r="B13" s="54" t="s">
        <v>11</v>
      </c>
    </row>
    <row r="14" spans="2:12" x14ac:dyDescent="0.75">
      <c r="B14" s="54" t="s">
        <v>48</v>
      </c>
    </row>
    <row r="15" spans="2:12" x14ac:dyDescent="0.75">
      <c r="B15" s="55"/>
      <c r="E15" s="1" t="s">
        <v>12</v>
      </c>
    </row>
    <row r="16" spans="2:12" x14ac:dyDescent="0.75">
      <c r="B16" s="56"/>
      <c r="C16" s="57"/>
      <c r="D16" s="57"/>
      <c r="E16" s="57"/>
      <c r="F16" s="57"/>
      <c r="G16" s="57"/>
      <c r="H16" s="57"/>
      <c r="I16" s="57"/>
      <c r="J16" s="57"/>
    </row>
    <row r="17" spans="2:16" ht="21" customHeight="1" x14ac:dyDescent="0.75">
      <c r="B17" s="90" t="s">
        <v>13</v>
      </c>
      <c r="C17" s="90"/>
      <c r="D17" s="80" t="s">
        <v>14</v>
      </c>
      <c r="E17" s="81"/>
      <c r="F17" s="82"/>
      <c r="G17" s="91" t="s">
        <v>15</v>
      </c>
      <c r="H17" s="91"/>
      <c r="I17" s="91"/>
      <c r="J17" s="85" t="s">
        <v>4</v>
      </c>
      <c r="K17" s="85"/>
    </row>
    <row r="18" spans="2:16" ht="15" customHeight="1" x14ac:dyDescent="0.75">
      <c r="B18" s="90"/>
      <c r="C18" s="90"/>
      <c r="D18" s="15">
        <v>2021</v>
      </c>
      <c r="E18" s="80">
        <v>2022</v>
      </c>
      <c r="F18" s="82"/>
      <c r="G18" s="15">
        <v>2021</v>
      </c>
      <c r="H18" s="80">
        <v>2022</v>
      </c>
      <c r="I18" s="82"/>
      <c r="J18" s="66" t="s">
        <v>59</v>
      </c>
      <c r="K18" s="66" t="s">
        <v>60</v>
      </c>
    </row>
    <row r="19" spans="2:16" x14ac:dyDescent="0.75">
      <c r="B19" s="90"/>
      <c r="C19" s="90"/>
      <c r="D19" s="16" t="s">
        <v>57</v>
      </c>
      <c r="E19" s="16" t="s">
        <v>54</v>
      </c>
      <c r="F19" s="16" t="s">
        <v>58</v>
      </c>
      <c r="G19" s="16" t="s">
        <v>57</v>
      </c>
      <c r="H19" s="16" t="s">
        <v>54</v>
      </c>
      <c r="I19" s="16" t="s">
        <v>58</v>
      </c>
      <c r="J19" s="67"/>
      <c r="K19" s="67"/>
    </row>
    <row r="20" spans="2:16" x14ac:dyDescent="0.75">
      <c r="B20" s="86" t="s">
        <v>16</v>
      </c>
      <c r="C20" s="87"/>
      <c r="D20" s="34">
        <v>29.706186454044872</v>
      </c>
      <c r="E20" s="34">
        <v>42.012772134651058</v>
      </c>
      <c r="F20" s="34">
        <v>39.279277538876912</v>
      </c>
      <c r="G20" s="18">
        <f>D20/$D$30*100</f>
        <v>33.237385378004106</v>
      </c>
      <c r="H20" s="18">
        <f>E20/$E$30*100</f>
        <v>37.190374479048252</v>
      </c>
      <c r="I20" s="18">
        <f>F20/$F$30*100</f>
        <v>39.414739232986754</v>
      </c>
      <c r="J20" s="19">
        <f>+F20/E20-1</f>
        <v>-6.5063418976812337E-2</v>
      </c>
      <c r="K20" s="19">
        <f>+F20/D20-1</f>
        <v>0.32225917317396169</v>
      </c>
      <c r="N20" s="20"/>
    </row>
    <row r="21" spans="2:16" x14ac:dyDescent="0.75">
      <c r="B21" s="86" t="s">
        <v>17</v>
      </c>
      <c r="C21" s="87"/>
      <c r="D21" s="34">
        <v>1.6452193343060976E-2</v>
      </c>
      <c r="E21" s="34">
        <v>8.8467139059422023E-2</v>
      </c>
      <c r="F21" s="34">
        <v>5.1229459718518375E-2</v>
      </c>
      <c r="G21" s="18">
        <f t="shared" ref="G21:G30" si="6">D21/$D$30*100</f>
        <v>1.8407879156844581E-2</v>
      </c>
      <c r="H21" s="18">
        <f t="shared" ref="H21:H30" si="7">E21/$E$30*100</f>
        <v>7.8312519349236887E-2</v>
      </c>
      <c r="I21" s="18">
        <f t="shared" ref="I21:I30" si="8">F21/$F$30*100</f>
        <v>5.1406133777630945E-2</v>
      </c>
      <c r="J21" s="19">
        <f>+F21/E21-1</f>
        <v>-0.42092103052967123</v>
      </c>
      <c r="K21" s="19">
        <f t="shared" ref="K21:K29" si="9">+F21/D21-1</f>
        <v>2.1138376902265965</v>
      </c>
    </row>
    <row r="22" spans="2:16" x14ac:dyDescent="0.75">
      <c r="B22" s="86" t="s">
        <v>18</v>
      </c>
      <c r="C22" s="87"/>
      <c r="D22" s="34">
        <v>15.159673242227084</v>
      </c>
      <c r="E22" s="34">
        <v>15.64</v>
      </c>
      <c r="F22" s="34">
        <v>15.473653457213082</v>
      </c>
      <c r="G22" s="18">
        <f t="shared" si="6"/>
        <v>16.961716123878656</v>
      </c>
      <c r="H22" s="18">
        <f t="shared" si="7"/>
        <v>13.844776892800617</v>
      </c>
      <c r="I22" s="18">
        <f t="shared" si="8"/>
        <v>15.527017150303113</v>
      </c>
      <c r="J22" s="19">
        <f>+F22/E22-1</f>
        <v>-1.063596820888224E-2</v>
      </c>
      <c r="K22" s="19">
        <f t="shared" si="9"/>
        <v>2.0711542390729809E-2</v>
      </c>
    </row>
    <row r="23" spans="2:16" ht="24" customHeight="1" x14ac:dyDescent="0.75">
      <c r="B23" s="88" t="s">
        <v>19</v>
      </c>
      <c r="C23" s="89"/>
      <c r="D23" s="34">
        <v>9.0729332794871331E-2</v>
      </c>
      <c r="E23" s="34">
        <v>3.6683318989423758E-2</v>
      </c>
      <c r="F23" s="34">
        <v>0.16579830693454553</v>
      </c>
      <c r="G23" s="18">
        <f t="shared" si="6"/>
        <v>0.10151440353535221</v>
      </c>
      <c r="H23" s="18">
        <f t="shared" si="7"/>
        <v>3.2472657742711512E-2</v>
      </c>
      <c r="I23" s="18">
        <f t="shared" si="8"/>
        <v>0.16637009238848288</v>
      </c>
      <c r="J23" s="19">
        <f t="shared" ref="J23:J28" si="10">+F23/E23-1</f>
        <v>3.5197193575190724</v>
      </c>
      <c r="K23" s="19">
        <f t="shared" si="9"/>
        <v>0.82739475566734955</v>
      </c>
      <c r="P23" s="53"/>
    </row>
    <row r="24" spans="2:16" x14ac:dyDescent="0.75">
      <c r="B24" s="86" t="s">
        <v>20</v>
      </c>
      <c r="C24" s="87"/>
      <c r="D24" s="34">
        <v>0.54060059798512416</v>
      </c>
      <c r="E24" s="34">
        <v>0.94131867098896471</v>
      </c>
      <c r="F24" s="34">
        <v>1.3300573127331052</v>
      </c>
      <c r="G24" s="18">
        <f t="shared" si="6"/>
        <v>0.60486223765570057</v>
      </c>
      <c r="H24" s="18">
        <f t="shared" si="7"/>
        <v>0.83327026757479572</v>
      </c>
      <c r="I24" s="18">
        <f t="shared" si="8"/>
        <v>1.3346442559799023</v>
      </c>
      <c r="J24" s="19">
        <f t="shared" si="10"/>
        <v>0.41297241170806198</v>
      </c>
      <c r="K24" s="19">
        <f t="shared" si="9"/>
        <v>1.4603326701642025</v>
      </c>
      <c r="P24" s="53"/>
    </row>
    <row r="25" spans="2:16" x14ac:dyDescent="0.75">
      <c r="B25" s="86" t="s">
        <v>21</v>
      </c>
      <c r="C25" s="87"/>
      <c r="D25" s="34">
        <v>0.71892189278411656</v>
      </c>
      <c r="E25" s="34">
        <v>1.5725259842408246</v>
      </c>
      <c r="F25" s="34">
        <v>1.1202711550236779</v>
      </c>
      <c r="G25" s="18">
        <f t="shared" si="6"/>
        <v>0.80438073207798833</v>
      </c>
      <c r="H25" s="18">
        <f t="shared" si="7"/>
        <v>1.3920250262113756</v>
      </c>
      <c r="I25" s="18">
        <f t="shared" si="8"/>
        <v>1.1241346127558549</v>
      </c>
      <c r="J25" s="19">
        <f t="shared" si="10"/>
        <v>-0.28759768280425824</v>
      </c>
      <c r="K25" s="19">
        <f t="shared" si="9"/>
        <v>0.55826546147493894</v>
      </c>
    </row>
    <row r="26" spans="2:16" ht="21.75" customHeight="1" x14ac:dyDescent="0.75">
      <c r="B26" s="88" t="s">
        <v>22</v>
      </c>
      <c r="C26" s="89"/>
      <c r="D26" s="34">
        <v>6.1294484670096292</v>
      </c>
      <c r="E26" s="34">
        <v>8.0695348118270314</v>
      </c>
      <c r="F26" s="34">
        <v>9.01947256372247</v>
      </c>
      <c r="G26" s="18">
        <f t="shared" si="6"/>
        <v>6.8580610697969808</v>
      </c>
      <c r="H26" s="18">
        <f t="shared" si="7"/>
        <v>7.1432806328921394</v>
      </c>
      <c r="I26" s="18">
        <f t="shared" si="8"/>
        <v>9.0505778464571094</v>
      </c>
      <c r="J26" s="19">
        <f t="shared" si="10"/>
        <v>0.11771902272522228</v>
      </c>
      <c r="K26" s="19">
        <f t="shared" si="9"/>
        <v>0.47149822896264526</v>
      </c>
    </row>
    <row r="27" spans="2:16" x14ac:dyDescent="0.75">
      <c r="B27" s="86" t="s">
        <v>23</v>
      </c>
      <c r="C27" s="87"/>
      <c r="D27" s="34">
        <v>0.37055946178451582</v>
      </c>
      <c r="E27" s="34">
        <v>1.9368974417541645</v>
      </c>
      <c r="F27" s="34">
        <v>0.82633575911778379</v>
      </c>
      <c r="G27" s="18">
        <f t="shared" si="6"/>
        <v>0.41460817112459419</v>
      </c>
      <c r="H27" s="18">
        <f t="shared" si="7"/>
        <v>1.7145724389592509</v>
      </c>
      <c r="I27" s="18">
        <f t="shared" si="8"/>
        <v>0.82918552746504659</v>
      </c>
      <c r="J27" s="19">
        <f t="shared" si="10"/>
        <v>-0.57337144378206872</v>
      </c>
      <c r="K27" s="19">
        <f t="shared" si="9"/>
        <v>1.2299680465271905</v>
      </c>
    </row>
    <row r="28" spans="2:16" x14ac:dyDescent="0.75">
      <c r="B28" s="86" t="s">
        <v>24</v>
      </c>
      <c r="C28" s="87"/>
      <c r="D28" s="34">
        <v>3.1242575565256909</v>
      </c>
      <c r="E28" s="34">
        <v>4.7785016524183863</v>
      </c>
      <c r="F28" s="34">
        <v>2.6917262434635716</v>
      </c>
      <c r="G28" s="18">
        <f t="shared" si="6"/>
        <v>3.4956406332071088</v>
      </c>
      <c r="H28" s="18">
        <f t="shared" si="7"/>
        <v>4.2300057071362938</v>
      </c>
      <c r="I28" s="18">
        <f t="shared" si="8"/>
        <v>2.7010091483402872</v>
      </c>
      <c r="J28" s="19">
        <f t="shared" si="10"/>
        <v>-0.43670078211623164</v>
      </c>
      <c r="K28" s="19">
        <f t="shared" si="9"/>
        <v>-0.13844291171151479</v>
      </c>
    </row>
    <row r="29" spans="2:16" x14ac:dyDescent="0.75">
      <c r="B29" s="86" t="s">
        <v>25</v>
      </c>
      <c r="C29" s="87"/>
      <c r="D29" s="34">
        <v>33.518992985468202</v>
      </c>
      <c r="E29" s="34">
        <v>37.89258733337158</v>
      </c>
      <c r="F29" s="34">
        <v>29.698495365897632</v>
      </c>
      <c r="G29" s="18">
        <f t="shared" si="6"/>
        <v>37.503423371562612</v>
      </c>
      <c r="H29" s="18">
        <f>E29/$E$30*100</f>
        <v>33.543121324903588</v>
      </c>
      <c r="I29" s="18">
        <f t="shared" si="8"/>
        <v>29.800915999545897</v>
      </c>
      <c r="J29" s="19">
        <f>+F29/E29-1</f>
        <v>-0.21624524858606065</v>
      </c>
      <c r="K29" s="19">
        <f t="shared" si="9"/>
        <v>-0.11398008350748801</v>
      </c>
    </row>
    <row r="30" spans="2:16" x14ac:dyDescent="0.75">
      <c r="B30" s="21" t="s">
        <v>26</v>
      </c>
      <c r="C30" s="22"/>
      <c r="D30" s="8">
        <f>D8</f>
        <v>89.375822183967216</v>
      </c>
      <c r="E30" s="8">
        <f t="shared" ref="E30:F30" si="11">E8</f>
        <v>112.96678972221584</v>
      </c>
      <c r="F30" s="8">
        <f t="shared" si="11"/>
        <v>99.656317162701214</v>
      </c>
      <c r="G30" s="23">
        <f t="shared" si="6"/>
        <v>100</v>
      </c>
      <c r="H30" s="23">
        <f t="shared" si="7"/>
        <v>100</v>
      </c>
      <c r="I30" s="23">
        <f t="shared" si="8"/>
        <v>100</v>
      </c>
      <c r="J30" s="24">
        <f>+F30/E30-1</f>
        <v>-0.11782642130704901</v>
      </c>
      <c r="K30" s="24">
        <f>+F30/D30-1</f>
        <v>0.11502545909533657</v>
      </c>
    </row>
    <row r="31" spans="2:16" x14ac:dyDescent="0.75">
      <c r="B31" s="54" t="s">
        <v>11</v>
      </c>
      <c r="C31" s="25"/>
      <c r="D31" s="26"/>
      <c r="E31" s="27"/>
      <c r="F31" s="27"/>
      <c r="G31" s="28"/>
      <c r="H31" s="28"/>
      <c r="I31" s="28"/>
      <c r="J31" s="29"/>
      <c r="K31" s="29"/>
    </row>
    <row r="32" spans="2:16" x14ac:dyDescent="0.75">
      <c r="B32" s="54" t="s">
        <v>48</v>
      </c>
      <c r="C32" s="25"/>
      <c r="D32" s="26"/>
      <c r="E32" s="27"/>
      <c r="F32" s="27"/>
      <c r="G32" s="28"/>
      <c r="H32" s="28"/>
      <c r="I32" s="28"/>
      <c r="J32" s="29"/>
      <c r="K32" s="29"/>
    </row>
    <row r="33" spans="2:11" x14ac:dyDescent="0.75">
      <c r="B33" s="56"/>
      <c r="C33" s="57"/>
      <c r="D33" s="57"/>
      <c r="E33" s="57"/>
      <c r="F33" s="57"/>
      <c r="G33" s="57"/>
      <c r="H33" s="57"/>
      <c r="I33" s="57"/>
      <c r="J33" s="57"/>
    </row>
    <row r="34" spans="2:11" x14ac:dyDescent="0.75">
      <c r="D34" s="1" t="s">
        <v>27</v>
      </c>
    </row>
    <row r="35" spans="2:11" ht="24" customHeight="1" x14ac:dyDescent="0.75">
      <c r="B35" s="90" t="s">
        <v>13</v>
      </c>
      <c r="C35" s="90"/>
      <c r="D35" s="80" t="s">
        <v>14</v>
      </c>
      <c r="E35" s="81"/>
      <c r="F35" s="82"/>
      <c r="G35" s="91" t="s">
        <v>15</v>
      </c>
      <c r="H35" s="91"/>
      <c r="I35" s="91"/>
      <c r="J35" s="85" t="s">
        <v>4</v>
      </c>
      <c r="K35" s="85"/>
    </row>
    <row r="36" spans="2:11" ht="15" customHeight="1" x14ac:dyDescent="0.75">
      <c r="B36" s="90"/>
      <c r="C36" s="90"/>
      <c r="D36" s="15">
        <v>2021</v>
      </c>
      <c r="E36" s="80">
        <v>2022</v>
      </c>
      <c r="F36" s="82"/>
      <c r="G36" s="15">
        <v>2021</v>
      </c>
      <c r="H36" s="80">
        <v>2022</v>
      </c>
      <c r="I36" s="82"/>
      <c r="J36" s="66" t="s">
        <v>59</v>
      </c>
      <c r="K36" s="66" t="s">
        <v>60</v>
      </c>
    </row>
    <row r="37" spans="2:11" x14ac:dyDescent="0.75">
      <c r="B37" s="90"/>
      <c r="C37" s="90"/>
      <c r="D37" s="16" t="s">
        <v>57</v>
      </c>
      <c r="E37" s="16" t="s">
        <v>54</v>
      </c>
      <c r="F37" s="16" t="s">
        <v>58</v>
      </c>
      <c r="G37" s="16" t="s">
        <v>57</v>
      </c>
      <c r="H37" s="16" t="s">
        <v>54</v>
      </c>
      <c r="I37" s="16" t="s">
        <v>58</v>
      </c>
      <c r="J37" s="67"/>
      <c r="K37" s="67"/>
    </row>
    <row r="38" spans="2:11" x14ac:dyDescent="0.75">
      <c r="B38" s="86" t="s">
        <v>16</v>
      </c>
      <c r="C38" s="87"/>
      <c r="D38" s="18">
        <v>38.298385264559997</v>
      </c>
      <c r="E38" s="18">
        <v>88.771021370015703</v>
      </c>
      <c r="F38" s="18">
        <v>85.324343229958984</v>
      </c>
      <c r="G38" s="18">
        <f>D38/$D$48*100</f>
        <v>11.27683940986889</v>
      </c>
      <c r="H38" s="18">
        <f t="shared" ref="H38:H47" si="12">E38/$E$48*100</f>
        <v>19.220145205337051</v>
      </c>
      <c r="I38" s="18">
        <f>F38/$F$48*100</f>
        <v>19.276992079924707</v>
      </c>
      <c r="J38" s="30">
        <f t="shared" ref="J38:J48" si="13">+F38/E38-1</f>
        <v>-3.8826613537431998E-2</v>
      </c>
      <c r="K38" s="30">
        <f t="shared" ref="K38:K48" si="14">+F38/D38-1</f>
        <v>1.2278835684729295</v>
      </c>
    </row>
    <row r="39" spans="2:11" x14ac:dyDescent="0.75">
      <c r="B39" s="86" t="s">
        <v>17</v>
      </c>
      <c r="C39" s="87"/>
      <c r="D39" s="18">
        <v>4.0552563245166002</v>
      </c>
      <c r="E39" s="18">
        <v>88.13</v>
      </c>
      <c r="F39" s="18">
        <v>6.5595744721602678</v>
      </c>
      <c r="G39" s="18">
        <f t="shared" ref="G39:G47" si="15">D39/$D$48*100</f>
        <v>1.1940575045534951</v>
      </c>
      <c r="H39" s="18">
        <f t="shared" si="12"/>
        <v>19.081355275681162</v>
      </c>
      <c r="I39" s="18">
        <f t="shared" ref="I39:I47" si="16">F39/$F$48*100</f>
        <v>1.4819787690215844</v>
      </c>
      <c r="J39" s="30">
        <f t="shared" si="13"/>
        <v>-0.92556933538908126</v>
      </c>
      <c r="K39" s="30">
        <f t="shared" si="14"/>
        <v>0.61754866948939169</v>
      </c>
    </row>
    <row r="40" spans="2:11" x14ac:dyDescent="0.75">
      <c r="B40" s="86" t="s">
        <v>18</v>
      </c>
      <c r="C40" s="87"/>
      <c r="D40" s="18">
        <v>8.7781417062939138</v>
      </c>
      <c r="E40" s="18">
        <v>77.971979605714566</v>
      </c>
      <c r="F40" s="18">
        <v>10.58</v>
      </c>
      <c r="G40" s="18">
        <f t="shared" si="15"/>
        <v>2.5846962908525177</v>
      </c>
      <c r="H40" s="18">
        <f t="shared" si="12"/>
        <v>16.88200436179287</v>
      </c>
      <c r="I40" s="18">
        <f t="shared" si="16"/>
        <v>2.3902976393962154</v>
      </c>
      <c r="J40" s="30">
        <f t="shared" si="13"/>
        <v>-0.86431022973252059</v>
      </c>
      <c r="K40" s="30">
        <f t="shared" si="14"/>
        <v>0.20526648509378198</v>
      </c>
    </row>
    <row r="41" spans="2:11" ht="26.25" customHeight="1" x14ac:dyDescent="0.75">
      <c r="B41" s="88" t="s">
        <v>19</v>
      </c>
      <c r="C41" s="89"/>
      <c r="D41" s="18">
        <v>47.294271430155717</v>
      </c>
      <c r="E41" s="18">
        <v>63.39140281259202</v>
      </c>
      <c r="F41" s="18">
        <v>55.35</v>
      </c>
      <c r="G41" s="18">
        <f t="shared" si="15"/>
        <v>13.925649873759596</v>
      </c>
      <c r="H41" s="18">
        <f t="shared" si="12"/>
        <v>13.725109253272239</v>
      </c>
      <c r="I41" s="18">
        <f t="shared" si="16"/>
        <v>12.505007026519898</v>
      </c>
      <c r="J41" s="30">
        <f t="shared" si="13"/>
        <v>-0.12685320809771827</v>
      </c>
      <c r="K41" s="30">
        <f t="shared" si="14"/>
        <v>0.17033201540573484</v>
      </c>
    </row>
    <row r="42" spans="2:11" x14ac:dyDescent="0.75">
      <c r="B42" s="86" t="s">
        <v>20</v>
      </c>
      <c r="C42" s="87"/>
      <c r="D42" s="18">
        <v>18.567769711331543</v>
      </c>
      <c r="E42" s="18">
        <v>45.706741581903721</v>
      </c>
      <c r="F42" s="18">
        <v>22.723184838722219</v>
      </c>
      <c r="G42" s="18">
        <f t="shared" si="15"/>
        <v>5.4672215496216179</v>
      </c>
      <c r="H42" s="18">
        <f t="shared" si="12"/>
        <v>9.896137236106366</v>
      </c>
      <c r="I42" s="18">
        <f t="shared" si="16"/>
        <v>5.13375945931584</v>
      </c>
      <c r="J42" s="30">
        <f t="shared" si="13"/>
        <v>-0.50284828775195789</v>
      </c>
      <c r="K42" s="30">
        <f t="shared" si="14"/>
        <v>0.22379721377386042</v>
      </c>
    </row>
    <row r="43" spans="2:11" x14ac:dyDescent="0.75">
      <c r="B43" s="86" t="s">
        <v>21</v>
      </c>
      <c r="C43" s="87"/>
      <c r="D43" s="18">
        <v>35.437841648735109</v>
      </c>
      <c r="E43" s="18">
        <v>31.624145679853502</v>
      </c>
      <c r="F43" s="18">
        <v>42.265114821563834</v>
      </c>
      <c r="G43" s="18">
        <f t="shared" si="15"/>
        <v>10.434561314911365</v>
      </c>
      <c r="H43" s="18">
        <f t="shared" si="12"/>
        <v>6.8470618291975747</v>
      </c>
      <c r="I43" s="18">
        <f t="shared" si="16"/>
        <v>9.548790565859548</v>
      </c>
      <c r="J43" s="30">
        <f t="shared" si="13"/>
        <v>0.33648242230585468</v>
      </c>
      <c r="K43" s="30">
        <f t="shared" si="14"/>
        <v>0.19265488120020469</v>
      </c>
    </row>
    <row r="44" spans="2:11" ht="22.5" customHeight="1" x14ac:dyDescent="0.75">
      <c r="B44" s="88" t="s">
        <v>22</v>
      </c>
      <c r="C44" s="89"/>
      <c r="D44" s="18">
        <v>68.700524284208868</v>
      </c>
      <c r="E44" s="18">
        <v>29.95481003114541</v>
      </c>
      <c r="F44" s="18">
        <v>79.900000000000006</v>
      </c>
      <c r="G44" s="18">
        <f t="shared" si="15"/>
        <v>20.228653881230986</v>
      </c>
      <c r="H44" s="18">
        <f t="shared" si="12"/>
        <v>6.4856277365235835</v>
      </c>
      <c r="I44" s="18">
        <f t="shared" si="16"/>
        <v>18.051491624551762</v>
      </c>
      <c r="J44" s="30">
        <f t="shared" si="13"/>
        <v>1.6673512506647263</v>
      </c>
      <c r="K44" s="30">
        <f t="shared" si="14"/>
        <v>0.16301878089692234</v>
      </c>
    </row>
    <row r="45" spans="2:11" x14ac:dyDescent="0.75">
      <c r="B45" s="86" t="s">
        <v>23</v>
      </c>
      <c r="C45" s="87"/>
      <c r="D45" s="18">
        <v>56.262587525477016</v>
      </c>
      <c r="E45" s="18">
        <v>19.107513189387412</v>
      </c>
      <c r="F45" s="18">
        <v>85.810045881504351</v>
      </c>
      <c r="G45" s="18">
        <f t="shared" si="15"/>
        <v>16.566342416937569</v>
      </c>
      <c r="H45" s="18">
        <f t="shared" si="12"/>
        <v>4.1370390060304647</v>
      </c>
      <c r="I45" s="18">
        <f t="shared" si="16"/>
        <v>19.386724962858295</v>
      </c>
      <c r="J45" s="30">
        <f t="shared" si="13"/>
        <v>3.4909060133039445</v>
      </c>
      <c r="K45" s="30">
        <f t="shared" si="14"/>
        <v>0.52517062679791526</v>
      </c>
    </row>
    <row r="46" spans="2:11" x14ac:dyDescent="0.75">
      <c r="B46" s="86" t="s">
        <v>24</v>
      </c>
      <c r="C46" s="87"/>
      <c r="D46" s="18">
        <v>28.550768895076398</v>
      </c>
      <c r="E46" s="18">
        <v>9.2329694234513369</v>
      </c>
      <c r="F46" s="18">
        <v>31.162780429216824</v>
      </c>
      <c r="G46" s="18">
        <f t="shared" si="15"/>
        <v>8.4066843454099693</v>
      </c>
      <c r="H46" s="18">
        <f t="shared" si="12"/>
        <v>1.9990646751205721</v>
      </c>
      <c r="I46" s="18">
        <f t="shared" si="16"/>
        <v>7.0404839789205624</v>
      </c>
      <c r="J46" s="30">
        <f t="shared" si="13"/>
        <v>2.375163395436438</v>
      </c>
      <c r="K46" s="30">
        <f t="shared" si="14"/>
        <v>9.1486556587653478E-2</v>
      </c>
    </row>
    <row r="47" spans="2:11" x14ac:dyDescent="0.75">
      <c r="B47" s="86" t="s">
        <v>25</v>
      </c>
      <c r="C47" s="87"/>
      <c r="D47" s="18">
        <v>33.674304770564802</v>
      </c>
      <c r="E47" s="18">
        <v>7.9653521320022103</v>
      </c>
      <c r="F47" s="18">
        <v>22.949567106689699</v>
      </c>
      <c r="G47" s="18">
        <f t="shared" si="15"/>
        <v>9.9152934128541226</v>
      </c>
      <c r="H47" s="18">
        <f t="shared" si="12"/>
        <v>1.7246081235293154</v>
      </c>
      <c r="I47" s="18">
        <f t="shared" si="16"/>
        <v>5.1849051115581677</v>
      </c>
      <c r="J47" s="30">
        <f t="shared" si="13"/>
        <v>1.8811742062834558</v>
      </c>
      <c r="K47" s="30">
        <f t="shared" si="14"/>
        <v>-0.3184843083456842</v>
      </c>
    </row>
    <row r="48" spans="2:11" x14ac:dyDescent="0.75">
      <c r="B48" s="31" t="s">
        <v>28</v>
      </c>
      <c r="C48" s="32"/>
      <c r="D48" s="11">
        <f>D10</f>
        <v>339.61985156091953</v>
      </c>
      <c r="E48" s="11">
        <f t="shared" ref="E48:F48" si="17">E10</f>
        <v>461.86446783641242</v>
      </c>
      <c r="F48" s="11">
        <f t="shared" si="17"/>
        <v>442.62270211137758</v>
      </c>
      <c r="G48" s="23">
        <f>D48/$D$48*100</f>
        <v>100</v>
      </c>
      <c r="H48" s="23">
        <f t="shared" ref="H48" si="18">E48/$E$48*100</f>
        <v>100</v>
      </c>
      <c r="I48" s="23">
        <f t="shared" ref="I48" si="19">F48/$F$48*100</f>
        <v>100</v>
      </c>
      <c r="J48" s="33">
        <f t="shared" si="13"/>
        <v>-4.1661065236674788E-2</v>
      </c>
      <c r="K48" s="33">
        <f t="shared" si="14"/>
        <v>0.30328866253562281</v>
      </c>
    </row>
    <row r="49" spans="2:14" x14ac:dyDescent="0.75">
      <c r="B49" s="54" t="s">
        <v>11</v>
      </c>
      <c r="D49" s="53"/>
      <c r="E49" s="53"/>
      <c r="F49" s="53"/>
      <c r="G49" s="62"/>
      <c r="I49" s="63"/>
    </row>
    <row r="50" spans="2:14" x14ac:dyDescent="0.75">
      <c r="B50" s="54" t="s">
        <v>48</v>
      </c>
      <c r="D50" s="53"/>
      <c r="E50" s="53"/>
      <c r="F50" s="53"/>
      <c r="G50" s="63"/>
      <c r="I50" s="53"/>
      <c r="J50" s="53"/>
      <c r="M50" s="53"/>
    </row>
    <row r="51" spans="2:14" x14ac:dyDescent="0.75">
      <c r="D51" s="1" t="s">
        <v>29</v>
      </c>
    </row>
    <row r="52" spans="2:14" x14ac:dyDescent="0.75">
      <c r="B52" s="56"/>
      <c r="C52" s="57"/>
      <c r="D52" s="57"/>
      <c r="E52" s="57"/>
      <c r="F52" s="57"/>
      <c r="G52" s="57"/>
      <c r="H52" s="57"/>
      <c r="I52" s="57"/>
    </row>
    <row r="53" spans="2:14" ht="24" customHeight="1" x14ac:dyDescent="0.75">
      <c r="B53" s="90" t="s">
        <v>13</v>
      </c>
      <c r="C53" s="90"/>
      <c r="D53" s="80" t="s">
        <v>14</v>
      </c>
      <c r="E53" s="81"/>
      <c r="F53" s="82"/>
      <c r="G53" s="91" t="s">
        <v>15</v>
      </c>
      <c r="H53" s="91"/>
      <c r="I53" s="91"/>
      <c r="J53" s="85" t="s">
        <v>4</v>
      </c>
      <c r="K53" s="85"/>
    </row>
    <row r="54" spans="2:14" ht="15" customHeight="1" x14ac:dyDescent="0.75">
      <c r="B54" s="90"/>
      <c r="C54" s="90"/>
      <c r="D54" s="15">
        <v>2021</v>
      </c>
      <c r="E54" s="80">
        <v>2022</v>
      </c>
      <c r="F54" s="82"/>
      <c r="G54" s="15">
        <v>2021</v>
      </c>
      <c r="H54" s="80">
        <v>2022</v>
      </c>
      <c r="I54" s="82"/>
      <c r="J54" s="66" t="s">
        <v>59</v>
      </c>
      <c r="K54" s="66" t="s">
        <v>60</v>
      </c>
    </row>
    <row r="55" spans="2:14" x14ac:dyDescent="0.75">
      <c r="B55" s="90"/>
      <c r="C55" s="90"/>
      <c r="D55" s="16" t="s">
        <v>57</v>
      </c>
      <c r="E55" s="16" t="s">
        <v>54</v>
      </c>
      <c r="F55" s="16" t="s">
        <v>58</v>
      </c>
      <c r="G55" s="16" t="s">
        <v>57</v>
      </c>
      <c r="H55" s="16" t="s">
        <v>54</v>
      </c>
      <c r="I55" s="16" t="s">
        <v>58</v>
      </c>
      <c r="J55" s="67"/>
      <c r="K55" s="67"/>
    </row>
    <row r="56" spans="2:14" x14ac:dyDescent="0.75">
      <c r="B56" s="86" t="s">
        <v>16</v>
      </c>
      <c r="C56" s="87"/>
      <c r="D56" s="34">
        <v>12.576734846664024</v>
      </c>
      <c r="E56" s="34">
        <v>16.19077776789641</v>
      </c>
      <c r="F56" s="34">
        <v>20.612099578631689</v>
      </c>
      <c r="G56" s="34">
        <f>D56/$D$66*100</f>
        <v>30.505509474279325</v>
      </c>
      <c r="H56" s="34">
        <f>E56/$E$66*100</f>
        <v>34.814408303966026</v>
      </c>
      <c r="I56" s="34">
        <f>F56/$F$66*100</f>
        <v>40.118996519472006</v>
      </c>
      <c r="J56" s="19">
        <f>+F56/E56-1</f>
        <v>0.27307655469782421</v>
      </c>
      <c r="K56" s="19">
        <f>+F56/D56-1</f>
        <v>0.63890706371209238</v>
      </c>
    </row>
    <row r="57" spans="2:14" x14ac:dyDescent="0.75">
      <c r="B57" s="86" t="s">
        <v>17</v>
      </c>
      <c r="C57" s="87"/>
      <c r="D57" s="34">
        <v>1.1740887884245683</v>
      </c>
      <c r="E57" s="34">
        <v>1.76</v>
      </c>
      <c r="F57" s="34">
        <v>2.4205802478860399</v>
      </c>
      <c r="G57" s="34">
        <f t="shared" ref="G57:G65" si="20">D57/$D$66*100</f>
        <v>2.8478120192246106</v>
      </c>
      <c r="H57" s="34">
        <f t="shared" ref="H57:H66" si="21">E57/$E$66*100</f>
        <v>3.7844604807358282</v>
      </c>
      <c r="I57" s="34">
        <f t="shared" ref="I57:I66" si="22">F57/$F$66*100</f>
        <v>4.7113711133395046</v>
      </c>
      <c r="J57" s="19">
        <f>+F57/E57-1</f>
        <v>0.37532968629888619</v>
      </c>
      <c r="K57" s="19">
        <f>+F57/D57-1</f>
        <v>1.0616671173004346</v>
      </c>
    </row>
    <row r="58" spans="2:14" x14ac:dyDescent="0.75">
      <c r="B58" s="86" t="s">
        <v>18</v>
      </c>
      <c r="C58" s="87"/>
      <c r="D58" s="34">
        <v>2.1332821752622113</v>
      </c>
      <c r="E58" s="34">
        <v>1.7122529624954583</v>
      </c>
      <c r="F58" s="34">
        <v>1.4244800409979974</v>
      </c>
      <c r="G58" s="34">
        <f t="shared" si="20"/>
        <v>5.1743843217012895</v>
      </c>
      <c r="H58" s="34">
        <f t="shared" si="21"/>
        <v>3.6817918577198343</v>
      </c>
      <c r="I58" s="34">
        <f t="shared" si="22"/>
        <v>2.7725807159451805</v>
      </c>
      <c r="J58" s="19">
        <f>+F58/E58-1</f>
        <v>-0.16806682645656346</v>
      </c>
      <c r="K58" s="19">
        <f t="shared" ref="K58:K64" si="23">+F58/D58-1</f>
        <v>-0.33225896812131372</v>
      </c>
    </row>
    <row r="59" spans="2:14" ht="22.5" customHeight="1" x14ac:dyDescent="0.75">
      <c r="B59" s="88" t="s">
        <v>19</v>
      </c>
      <c r="C59" s="89"/>
      <c r="D59" s="34">
        <v>10.578439536260406</v>
      </c>
      <c r="E59" s="34">
        <v>12.2</v>
      </c>
      <c r="F59" s="34">
        <v>10.330475457194103</v>
      </c>
      <c r="G59" s="34">
        <f t="shared" si="20"/>
        <v>25.658542652831635</v>
      </c>
      <c r="H59" s="34">
        <f t="shared" si="21"/>
        <v>26.233191968736989</v>
      </c>
      <c r="I59" s="34">
        <f t="shared" si="22"/>
        <v>20.107039912678992</v>
      </c>
      <c r="J59" s="19">
        <f t="shared" ref="J59:J64" si="24">+F59/E59-1</f>
        <v>-0.15323971662343416</v>
      </c>
      <c r="K59" s="19">
        <f t="shared" si="23"/>
        <v>-2.3440515797849115E-2</v>
      </c>
    </row>
    <row r="60" spans="2:14" x14ac:dyDescent="0.75">
      <c r="B60" s="86" t="s">
        <v>20</v>
      </c>
      <c r="C60" s="87"/>
      <c r="D60" s="34">
        <v>4.9604418064545728</v>
      </c>
      <c r="E60" s="34">
        <v>3.1993328054774608</v>
      </c>
      <c r="F60" s="34">
        <v>4.3490314004802082</v>
      </c>
      <c r="G60" s="34">
        <f t="shared" si="20"/>
        <v>12.031803673077277</v>
      </c>
      <c r="H60" s="34">
        <f t="shared" si="21"/>
        <v>6.8794025949154198</v>
      </c>
      <c r="I60" s="34">
        <f t="shared" si="22"/>
        <v>8.4648715650403688</v>
      </c>
      <c r="J60" s="19">
        <f t="shared" si="24"/>
        <v>0.3593557359942019</v>
      </c>
      <c r="K60" s="19">
        <f t="shared" si="23"/>
        <v>-0.12325724800939941</v>
      </c>
    </row>
    <row r="61" spans="2:14" x14ac:dyDescent="0.75">
      <c r="B61" s="86" t="s">
        <v>21</v>
      </c>
      <c r="C61" s="87"/>
      <c r="D61" s="34">
        <v>1.1559848417034335</v>
      </c>
      <c r="E61" s="34">
        <v>1.075597839807217</v>
      </c>
      <c r="F61" s="34">
        <v>2.4739649979595897</v>
      </c>
      <c r="G61" s="34">
        <f t="shared" si="20"/>
        <v>2.8038999764760977</v>
      </c>
      <c r="H61" s="34">
        <f t="shared" si="21"/>
        <v>2.3128167715427494</v>
      </c>
      <c r="I61" s="34">
        <f t="shared" si="22"/>
        <v>4.8152781701739267</v>
      </c>
      <c r="J61" s="19">
        <f t="shared" si="24"/>
        <v>1.300083643160725</v>
      </c>
      <c r="K61" s="19">
        <f t="shared" si="23"/>
        <v>1.140136192715131</v>
      </c>
      <c r="N61" s="53"/>
    </row>
    <row r="62" spans="2:14" ht="22.5" customHeight="1" x14ac:dyDescent="0.75">
      <c r="B62" s="88" t="s">
        <v>22</v>
      </c>
      <c r="C62" s="89"/>
      <c r="D62" s="34">
        <v>3.2603914289363001</v>
      </c>
      <c r="E62" s="34">
        <v>4.7366529911832709</v>
      </c>
      <c r="F62" s="34">
        <v>5.4478659299048218</v>
      </c>
      <c r="G62" s="34">
        <f t="shared" si="20"/>
        <v>7.90824509206037</v>
      </c>
      <c r="H62" s="34">
        <f t="shared" si="21"/>
        <v>10.185043213688774</v>
      </c>
      <c r="I62" s="34">
        <f t="shared" si="22"/>
        <v>10.603622083554418</v>
      </c>
      <c r="J62" s="19">
        <f t="shared" si="24"/>
        <v>0.15015094836911014</v>
      </c>
      <c r="K62" s="19">
        <f t="shared" si="23"/>
        <v>0.67092389016682685</v>
      </c>
    </row>
    <row r="63" spans="2:14" x14ac:dyDescent="0.75">
      <c r="B63" s="86" t="s">
        <v>23</v>
      </c>
      <c r="C63" s="87"/>
      <c r="D63" s="34">
        <v>3.0811641207053682</v>
      </c>
      <c r="E63" s="34">
        <v>3.5654210893721197</v>
      </c>
      <c r="F63" s="34">
        <v>2.3917736151312994</v>
      </c>
      <c r="G63" s="34">
        <f t="shared" si="20"/>
        <v>7.4735201482695333</v>
      </c>
      <c r="H63" s="34">
        <f t="shared" si="21"/>
        <v>7.6665881874493591</v>
      </c>
      <c r="I63" s="34">
        <f t="shared" si="22"/>
        <v>4.6553024341243496</v>
      </c>
      <c r="J63" s="19">
        <f t="shared" si="24"/>
        <v>-0.3291749963950269</v>
      </c>
      <c r="K63" s="19">
        <f t="shared" si="23"/>
        <v>-0.22374351984088636</v>
      </c>
    </row>
    <row r="64" spans="2:14" x14ac:dyDescent="0.75">
      <c r="B64" s="86" t="s">
        <v>24</v>
      </c>
      <c r="C64" s="87"/>
      <c r="D64" s="34">
        <v>2.3072213554003613</v>
      </c>
      <c r="E64" s="34">
        <v>2.0673825281618741</v>
      </c>
      <c r="F64" s="34">
        <v>1.9270085032883806</v>
      </c>
      <c r="G64" s="34">
        <f t="shared" si="20"/>
        <v>5.5962826420797418</v>
      </c>
      <c r="H64" s="34">
        <f t="shared" si="21"/>
        <v>4.4454133388592831</v>
      </c>
      <c r="I64" s="34">
        <f t="shared" si="22"/>
        <v>3.7506925066753252</v>
      </c>
      <c r="J64" s="19">
        <f t="shared" si="24"/>
        <v>-6.7899395956635633E-2</v>
      </c>
      <c r="K64" s="19">
        <f t="shared" si="23"/>
        <v>-0.16479253333107446</v>
      </c>
    </row>
    <row r="65" spans="2:11" x14ac:dyDescent="0.75">
      <c r="B65" s="86" t="s">
        <v>25</v>
      </c>
      <c r="C65" s="87"/>
      <c r="D65" s="34">
        <v>0</v>
      </c>
      <c r="E65" s="34">
        <v>0</v>
      </c>
      <c r="F65" s="34">
        <v>0</v>
      </c>
      <c r="G65" s="34">
        <f t="shared" si="20"/>
        <v>0</v>
      </c>
      <c r="H65" s="34">
        <f t="shared" si="21"/>
        <v>0</v>
      </c>
      <c r="I65" s="34">
        <f t="shared" si="22"/>
        <v>0</v>
      </c>
      <c r="J65" s="19">
        <f>IFERROR(+F65/E65-1,0)</f>
        <v>0</v>
      </c>
      <c r="K65" s="19">
        <f>IFERROR(+F65/D65-1,0)</f>
        <v>0</v>
      </c>
    </row>
    <row r="66" spans="2:11" x14ac:dyDescent="0.75">
      <c r="B66" s="58" t="s">
        <v>30</v>
      </c>
      <c r="C66" s="59"/>
      <c r="D66" s="8">
        <f>D9</f>
        <v>41.227748899811296</v>
      </c>
      <c r="E66" s="8">
        <f t="shared" ref="E66:F66" si="25">E9</f>
        <v>46.505968524681116</v>
      </c>
      <c r="F66" s="8">
        <f t="shared" si="25"/>
        <v>51.377405635326589</v>
      </c>
      <c r="G66" s="8">
        <f>D66/$D$66*100</f>
        <v>100</v>
      </c>
      <c r="H66" s="8">
        <f t="shared" si="21"/>
        <v>100</v>
      </c>
      <c r="I66" s="8">
        <f t="shared" si="22"/>
        <v>100</v>
      </c>
      <c r="J66" s="24">
        <f>+F66/E66-1</f>
        <v>0.10474864335015743</v>
      </c>
      <c r="K66" s="24">
        <f>+F66/D66-1</f>
        <v>0.24618508180449661</v>
      </c>
    </row>
    <row r="67" spans="2:11" x14ac:dyDescent="0.75">
      <c r="B67" s="54" t="s">
        <v>11</v>
      </c>
      <c r="F67" s="52"/>
    </row>
    <row r="68" spans="2:11" x14ac:dyDescent="0.75">
      <c r="B68" s="54" t="s">
        <v>48</v>
      </c>
      <c r="F68" s="53"/>
    </row>
    <row r="69" spans="2:11" x14ac:dyDescent="0.75">
      <c r="J69" s="53"/>
    </row>
    <row r="70" spans="2:11" x14ac:dyDescent="0.75">
      <c r="D70" s="1" t="s">
        <v>61</v>
      </c>
    </row>
    <row r="72" spans="2:11" x14ac:dyDescent="0.75">
      <c r="B72" s="93" t="s">
        <v>31</v>
      </c>
      <c r="C72" s="94" t="s">
        <v>32</v>
      </c>
      <c r="D72" s="92" t="s">
        <v>33</v>
      </c>
      <c r="E72" s="92"/>
      <c r="F72" s="92"/>
      <c r="G72" s="92"/>
      <c r="H72" s="92"/>
      <c r="I72" s="92"/>
      <c r="J72" s="92"/>
      <c r="K72" s="92"/>
    </row>
    <row r="73" spans="2:11" ht="17.25" customHeight="1" x14ac:dyDescent="0.75">
      <c r="B73" s="93"/>
      <c r="C73" s="95"/>
      <c r="D73" s="80" t="s">
        <v>14</v>
      </c>
      <c r="E73" s="81"/>
      <c r="F73" s="82"/>
      <c r="G73" s="91" t="s">
        <v>15</v>
      </c>
      <c r="H73" s="91"/>
      <c r="I73" s="91"/>
      <c r="J73" s="85" t="s">
        <v>4</v>
      </c>
      <c r="K73" s="85"/>
    </row>
    <row r="74" spans="2:11" ht="15" customHeight="1" x14ac:dyDescent="0.75">
      <c r="B74" s="93"/>
      <c r="C74" s="95"/>
      <c r="D74" s="15">
        <v>2021</v>
      </c>
      <c r="E74" s="80">
        <v>2022</v>
      </c>
      <c r="F74" s="82"/>
      <c r="G74" s="15">
        <v>2021</v>
      </c>
      <c r="H74" s="80">
        <v>2022</v>
      </c>
      <c r="I74" s="82"/>
      <c r="J74" s="66" t="s">
        <v>59</v>
      </c>
      <c r="K74" s="66" t="s">
        <v>60</v>
      </c>
    </row>
    <row r="75" spans="2:11" ht="12.75" customHeight="1" x14ac:dyDescent="0.75">
      <c r="B75" s="93"/>
      <c r="C75" s="96"/>
      <c r="D75" s="16" t="s">
        <v>57</v>
      </c>
      <c r="E75" s="16" t="s">
        <v>54</v>
      </c>
      <c r="F75" s="16" t="s">
        <v>58</v>
      </c>
      <c r="G75" s="16" t="s">
        <v>57</v>
      </c>
      <c r="H75" s="16" t="s">
        <v>54</v>
      </c>
      <c r="I75" s="16" t="s">
        <v>58</v>
      </c>
      <c r="J75" s="67"/>
      <c r="K75" s="67"/>
    </row>
    <row r="76" spans="2:11" ht="21.75" customHeight="1" x14ac:dyDescent="0.75">
      <c r="B76" s="61">
        <v>1</v>
      </c>
      <c r="C76" s="64" t="s">
        <v>45</v>
      </c>
      <c r="D76" s="34">
        <v>0.61829046710303759</v>
      </c>
      <c r="E76" s="34">
        <v>9.3432869958880786</v>
      </c>
      <c r="F76" s="34">
        <v>25.460954578014825</v>
      </c>
      <c r="G76" s="18">
        <f>D76/$D$87*100</f>
        <v>0.6917871656949639</v>
      </c>
      <c r="H76" s="18">
        <f>E76/$E$87*100</f>
        <v>8.2708263365393702</v>
      </c>
      <c r="I76" s="18">
        <f>F76/$F$87*100</f>
        <v>25.548761285696198</v>
      </c>
      <c r="J76" s="35">
        <f>+F76/E76-1</f>
        <v>1.7250532483075847</v>
      </c>
      <c r="K76" s="35">
        <f>+F76/D76-1</f>
        <v>40.179600742205487</v>
      </c>
    </row>
    <row r="77" spans="2:11" x14ac:dyDescent="0.75">
      <c r="B77" s="61">
        <v>2</v>
      </c>
      <c r="C77" s="64" t="s">
        <v>35</v>
      </c>
      <c r="D77" s="34">
        <v>11.325603725523013</v>
      </c>
      <c r="E77" s="34">
        <v>14.874081617801744</v>
      </c>
      <c r="F77" s="34">
        <v>13.228124722172131</v>
      </c>
      <c r="G77" s="18">
        <f t="shared" ref="G77:G86" si="26">D77/$D$87*100</f>
        <v>12.67188759641382</v>
      </c>
      <c r="H77" s="18">
        <f t="shared" ref="H77:H86" si="27">E77/$E$87*100</f>
        <v>13.166773752159337</v>
      </c>
      <c r="I77" s="18">
        <f t="shared" ref="I77:I85" si="28">F77/$F$87*100</f>
        <v>13.273744303209186</v>
      </c>
      <c r="J77" s="35">
        <f>+F77/E77-1</f>
        <v>-0.11065939652097123</v>
      </c>
      <c r="K77" s="35">
        <f>+F77/D77-1</f>
        <v>0.16798406890766082</v>
      </c>
    </row>
    <row r="78" spans="2:11" x14ac:dyDescent="0.75">
      <c r="B78" s="61">
        <v>3</v>
      </c>
      <c r="C78" s="64" t="s">
        <v>34</v>
      </c>
      <c r="D78" s="34">
        <v>38.977267218316413</v>
      </c>
      <c r="E78" s="34">
        <v>36.378698011465559</v>
      </c>
      <c r="F78" s="34">
        <v>10.819717408689296</v>
      </c>
      <c r="G78" s="18">
        <f t="shared" si="26"/>
        <v>43.610527171528943</v>
      </c>
      <c r="H78" s="18">
        <f t="shared" si="27"/>
        <v>32.203002405326735</v>
      </c>
      <c r="I78" s="18">
        <f t="shared" si="28"/>
        <v>10.857031161431317</v>
      </c>
      <c r="J78" s="35">
        <f>+F78/E78-1</f>
        <v>-0.70258096083374888</v>
      </c>
      <c r="K78" s="35">
        <f t="shared" ref="K78:K85" si="29">+F78/D78-1</f>
        <v>-0.72240954328360829</v>
      </c>
    </row>
    <row r="79" spans="2:11" x14ac:dyDescent="0.75">
      <c r="B79" s="61">
        <v>4</v>
      </c>
      <c r="C79" s="64" t="s">
        <v>38</v>
      </c>
      <c r="D79" s="34">
        <v>0.74398087271165225</v>
      </c>
      <c r="E79" s="34">
        <v>2.7250763545814447</v>
      </c>
      <c r="F79" s="34">
        <v>4.4951325598314522</v>
      </c>
      <c r="G79" s="18">
        <f t="shared" si="26"/>
        <v>0.83241849365063758</v>
      </c>
      <c r="H79" s="18">
        <f t="shared" si="27"/>
        <v>2.4122809555643556</v>
      </c>
      <c r="I79" s="18">
        <f t="shared" si="28"/>
        <v>4.5106348376215779</v>
      </c>
      <c r="J79" s="35">
        <f t="shared" ref="J79:J84" si="30">+F79/E79-1</f>
        <v>0.64954370994932265</v>
      </c>
      <c r="K79" s="35">
        <f>+F79/D79-1</f>
        <v>5.0420001705791826</v>
      </c>
    </row>
    <row r="80" spans="2:11" x14ac:dyDescent="0.75">
      <c r="B80" s="61">
        <v>5</v>
      </c>
      <c r="C80" s="64" t="s">
        <v>37</v>
      </c>
      <c r="D80" s="34">
        <v>3.5811505434663946</v>
      </c>
      <c r="E80" s="34">
        <v>5.6014113981678051</v>
      </c>
      <c r="F80" s="34">
        <v>3.8019903313055781</v>
      </c>
      <c r="G80" s="18">
        <f t="shared" si="26"/>
        <v>4.006844866943001</v>
      </c>
      <c r="H80" s="18">
        <f t="shared" si="27"/>
        <v>4.9584585097457552</v>
      </c>
      <c r="I80" s="18">
        <f t="shared" si="28"/>
        <v>3.8151021827330425</v>
      </c>
      <c r="J80" s="35">
        <f t="shared" si="30"/>
        <v>-0.32124422559835708</v>
      </c>
      <c r="K80" s="35">
        <f>IFERROR(+F80/D80-1,0)</f>
        <v>6.1667272894208036E-2</v>
      </c>
    </row>
    <row r="81" spans="2:16" ht="13.5" customHeight="1" x14ac:dyDescent="0.75">
      <c r="B81" s="61">
        <v>6</v>
      </c>
      <c r="C81" s="64" t="s">
        <v>52</v>
      </c>
      <c r="D81" s="34">
        <v>0.64951609695617329</v>
      </c>
      <c r="E81" s="34">
        <v>3.4199378616195224</v>
      </c>
      <c r="F81" s="34">
        <v>3.4268651777718722</v>
      </c>
      <c r="G81" s="18">
        <f t="shared" si="26"/>
        <v>0.7267246119641152</v>
      </c>
      <c r="H81" s="18">
        <f t="shared" si="27"/>
        <v>3.027383419524547</v>
      </c>
      <c r="I81" s="18">
        <f t="shared" si="28"/>
        <v>3.4386833422482317</v>
      </c>
      <c r="J81" s="35">
        <f t="shared" si="30"/>
        <v>2.0255678414780043E-3</v>
      </c>
      <c r="K81" s="35">
        <f t="shared" si="29"/>
        <v>4.2760280981967762</v>
      </c>
    </row>
    <row r="82" spans="2:16" ht="14.25" customHeight="1" x14ac:dyDescent="0.75">
      <c r="B82" s="61">
        <v>7</v>
      </c>
      <c r="C82" s="64" t="s">
        <v>42</v>
      </c>
      <c r="D82" s="34">
        <v>5.039942153865306E-5</v>
      </c>
      <c r="E82" s="34">
        <v>5.7371953889112017</v>
      </c>
      <c r="F82" s="34">
        <v>3.3686448017006576</v>
      </c>
      <c r="G82" s="18">
        <f t="shared" si="26"/>
        <v>5.639044241172197E-5</v>
      </c>
      <c r="H82" s="18">
        <f t="shared" si="27"/>
        <v>5.0786566591994919</v>
      </c>
      <c r="I82" s="18">
        <f t="shared" si="28"/>
        <v>3.3802621826782238</v>
      </c>
      <c r="J82" s="35">
        <f t="shared" si="30"/>
        <v>-0.41284119271734354</v>
      </c>
      <c r="K82" s="35">
        <f t="shared" si="29"/>
        <v>66837.95764789934</v>
      </c>
    </row>
    <row r="83" spans="2:16" x14ac:dyDescent="0.75">
      <c r="B83" s="61">
        <v>8</v>
      </c>
      <c r="C83" s="64" t="s">
        <v>56</v>
      </c>
      <c r="D83" s="34">
        <v>2.9174209255108754</v>
      </c>
      <c r="E83" s="34">
        <v>2.7113421837550438</v>
      </c>
      <c r="F83" s="34">
        <v>3.0036305750348768</v>
      </c>
      <c r="G83" s="18">
        <f t="shared" si="26"/>
        <v>3.2642171609966124</v>
      </c>
      <c r="H83" s="18">
        <f t="shared" si="27"/>
        <v>2.4001232489851274</v>
      </c>
      <c r="I83" s="18">
        <f t="shared" si="28"/>
        <v>3.0139891384216817</v>
      </c>
      <c r="J83" s="35">
        <f t="shared" si="30"/>
        <v>0.10780210370755627</v>
      </c>
      <c r="K83" s="35">
        <f t="shared" si="29"/>
        <v>2.9549952415215852E-2</v>
      </c>
    </row>
    <row r="84" spans="2:16" x14ac:dyDescent="0.75">
      <c r="B84" s="61">
        <v>9</v>
      </c>
      <c r="C84" s="64" t="s">
        <v>62</v>
      </c>
      <c r="D84" s="34">
        <v>0.43113654498773607</v>
      </c>
      <c r="E84" s="34">
        <v>0.84629012565264794</v>
      </c>
      <c r="F84" s="34">
        <v>2.976861623217014</v>
      </c>
      <c r="G84" s="18">
        <f t="shared" si="26"/>
        <v>0.4823861022506778</v>
      </c>
      <c r="H84" s="18">
        <f t="shared" si="27"/>
        <v>0.74914948697193806</v>
      </c>
      <c r="I84" s="18">
        <f t="shared" si="28"/>
        <v>2.9871278690310428</v>
      </c>
      <c r="J84" s="35">
        <f t="shared" si="30"/>
        <v>2.5175426641322289</v>
      </c>
      <c r="K84" s="35">
        <f t="shared" si="29"/>
        <v>5.9046840445912387</v>
      </c>
    </row>
    <row r="85" spans="2:16" ht="24" customHeight="1" x14ac:dyDescent="0.75">
      <c r="B85" s="61">
        <v>10</v>
      </c>
      <c r="C85" s="64" t="s">
        <v>36</v>
      </c>
      <c r="D85" s="34">
        <v>1.6541352679574719</v>
      </c>
      <c r="E85" s="34">
        <v>2.7874198921338005</v>
      </c>
      <c r="F85" s="34">
        <v>2.6686565554089832</v>
      </c>
      <c r="G85" s="18">
        <f t="shared" si="26"/>
        <v>1.8507636937343899</v>
      </c>
      <c r="H85" s="18">
        <f t="shared" si="27"/>
        <v>2.4674684471321502</v>
      </c>
      <c r="I85" s="18">
        <f t="shared" si="28"/>
        <v>2.6778599002931975</v>
      </c>
      <c r="J85" s="35">
        <f>+F85/E85-1</f>
        <v>-4.2606905784080773E-2</v>
      </c>
      <c r="K85" s="35">
        <f t="shared" si="29"/>
        <v>0.61332425896719034</v>
      </c>
    </row>
    <row r="86" spans="2:16" x14ac:dyDescent="0.75">
      <c r="B86" s="97" t="s">
        <v>39</v>
      </c>
      <c r="C86" s="97"/>
      <c r="D86" s="34">
        <f>D87-SUM(D76:D85)</f>
        <v>28.477270122012911</v>
      </c>
      <c r="E86" s="34">
        <f t="shared" ref="E86" si="31">E87-SUM(E76:E85)</f>
        <v>28.542049892238992</v>
      </c>
      <c r="F86" s="34">
        <f>F87-SUM(F76:F85)</f>
        <v>26.405738829554522</v>
      </c>
      <c r="G86" s="18">
        <f t="shared" si="26"/>
        <v>31.862386746380427</v>
      </c>
      <c r="H86" s="18">
        <f t="shared" si="27"/>
        <v>25.265876778851197</v>
      </c>
      <c r="I86" s="18">
        <f>F86/$F$87*100</f>
        <v>26.496803796636293</v>
      </c>
      <c r="J86" s="35">
        <f>+F86/E86-1</f>
        <v>-7.4847849777789244E-2</v>
      </c>
      <c r="K86" s="35">
        <f>+F86/D86-1</f>
        <v>-7.2743324187422576E-2</v>
      </c>
    </row>
    <row r="87" spans="2:16" x14ac:dyDescent="0.75">
      <c r="B87" s="97" t="s">
        <v>40</v>
      </c>
      <c r="C87" s="97"/>
      <c r="D87" s="8">
        <f>D8</f>
        <v>89.375822183967216</v>
      </c>
      <c r="E87" s="8">
        <f t="shared" ref="E87" si="32">E8</f>
        <v>112.96678972221584</v>
      </c>
      <c r="F87" s="8">
        <f>F8</f>
        <v>99.656317162701214</v>
      </c>
      <c r="G87" s="23">
        <f>D87/$D$87*100</f>
        <v>100</v>
      </c>
      <c r="H87" s="23">
        <f>E87/$E$87*100</f>
        <v>100</v>
      </c>
      <c r="I87" s="23">
        <f>F87/$F$87*100</f>
        <v>100</v>
      </c>
      <c r="J87" s="36">
        <f>+F87/E87-1</f>
        <v>-0.11782642130704901</v>
      </c>
      <c r="K87" s="36">
        <f>+F87/D87-1</f>
        <v>0.11502545909533657</v>
      </c>
    </row>
    <row r="88" spans="2:16" x14ac:dyDescent="0.75">
      <c r="B88" s="54" t="s">
        <v>11</v>
      </c>
      <c r="C88" s="37"/>
      <c r="D88" s="28"/>
      <c r="E88" s="28"/>
      <c r="F88" s="28"/>
      <c r="G88" s="28"/>
      <c r="H88" s="28"/>
      <c r="I88" s="28"/>
      <c r="J88" s="38"/>
      <c r="K88" s="38"/>
    </row>
    <row r="89" spans="2:16" x14ac:dyDescent="0.75">
      <c r="B89" s="54" t="s">
        <v>48</v>
      </c>
      <c r="L89" s="39"/>
      <c r="M89" s="40"/>
      <c r="N89" s="53"/>
      <c r="O89" s="53"/>
      <c r="P89" s="53"/>
    </row>
    <row r="90" spans="2:16" x14ac:dyDescent="0.75">
      <c r="L90" s="39"/>
      <c r="M90" s="40"/>
      <c r="N90" s="53"/>
      <c r="O90" s="53"/>
      <c r="P90" s="53"/>
    </row>
    <row r="91" spans="2:16" x14ac:dyDescent="0.75">
      <c r="B91" s="98" t="s">
        <v>31</v>
      </c>
      <c r="C91" s="99" t="s">
        <v>32</v>
      </c>
      <c r="D91" s="92" t="s">
        <v>41</v>
      </c>
      <c r="E91" s="92"/>
      <c r="F91" s="92"/>
      <c r="G91" s="92"/>
      <c r="H91" s="92"/>
      <c r="I91" s="92"/>
      <c r="J91" s="92"/>
      <c r="K91" s="92"/>
      <c r="L91" s="39"/>
      <c r="M91" s="40"/>
      <c r="N91" s="53"/>
      <c r="O91" s="53"/>
      <c r="P91" s="53"/>
    </row>
    <row r="92" spans="2:16" ht="15" customHeight="1" x14ac:dyDescent="0.75">
      <c r="B92" s="98"/>
      <c r="C92" s="100"/>
      <c r="D92" s="80" t="s">
        <v>14</v>
      </c>
      <c r="E92" s="81"/>
      <c r="F92" s="82"/>
      <c r="G92" s="91" t="s">
        <v>15</v>
      </c>
      <c r="H92" s="91"/>
      <c r="I92" s="91"/>
      <c r="J92" s="85" t="s">
        <v>4</v>
      </c>
      <c r="K92" s="85"/>
      <c r="L92" s="39"/>
      <c r="M92" s="40"/>
      <c r="N92" s="53"/>
      <c r="O92" s="53"/>
      <c r="P92" s="53"/>
    </row>
    <row r="93" spans="2:16" ht="15" customHeight="1" x14ac:dyDescent="0.75">
      <c r="B93" s="98"/>
      <c r="C93" s="100"/>
      <c r="D93" s="15">
        <v>2021</v>
      </c>
      <c r="E93" s="80">
        <v>2022</v>
      </c>
      <c r="F93" s="82"/>
      <c r="G93" s="15">
        <v>2021</v>
      </c>
      <c r="H93" s="80">
        <v>2022</v>
      </c>
      <c r="I93" s="82"/>
      <c r="J93" s="66" t="s">
        <v>59</v>
      </c>
      <c r="K93" s="66" t="s">
        <v>60</v>
      </c>
      <c r="L93" s="39"/>
      <c r="M93" s="40"/>
      <c r="N93" s="53"/>
      <c r="O93" s="53"/>
      <c r="P93" s="53"/>
    </row>
    <row r="94" spans="2:16" x14ac:dyDescent="0.75">
      <c r="B94" s="98"/>
      <c r="C94" s="101"/>
      <c r="D94" s="16" t="s">
        <v>57</v>
      </c>
      <c r="E94" s="16" t="s">
        <v>54</v>
      </c>
      <c r="F94" s="16" t="s">
        <v>58</v>
      </c>
      <c r="G94" s="16" t="s">
        <v>57</v>
      </c>
      <c r="H94" s="16" t="s">
        <v>54</v>
      </c>
      <c r="I94" s="16" t="s">
        <v>58</v>
      </c>
      <c r="J94" s="67"/>
      <c r="K94" s="67"/>
      <c r="L94" s="39"/>
      <c r="M94" s="40"/>
      <c r="N94" s="53"/>
      <c r="O94" s="53"/>
      <c r="P94" s="53"/>
    </row>
    <row r="95" spans="2:16" x14ac:dyDescent="0.75">
      <c r="B95" s="41">
        <v>1</v>
      </c>
      <c r="C95" s="64" t="s">
        <v>35</v>
      </c>
      <c r="D95" s="34">
        <v>40.793922018130615</v>
      </c>
      <c r="E95" s="34">
        <v>43.622076568745598</v>
      </c>
      <c r="F95" s="34">
        <v>48.173254598513815</v>
      </c>
      <c r="G95" s="18">
        <f>D95/$D$106*100</f>
        <v>98.947730852987064</v>
      </c>
      <c r="H95" s="18">
        <f>E95/$E$106*100</f>
        <v>93.798877762528448</v>
      </c>
      <c r="I95" s="18">
        <f>F95/$F$106*100</f>
        <v>93.763501684854177</v>
      </c>
      <c r="J95" s="42">
        <f>+F95/E95-1</f>
        <v>0.10433198939064381</v>
      </c>
      <c r="K95" s="42">
        <f>+F95/D95-1</f>
        <v>0.1808929422648673</v>
      </c>
      <c r="L95" s="39"/>
      <c r="M95" s="40"/>
      <c r="N95" s="53"/>
      <c r="O95" s="53"/>
      <c r="P95" s="53"/>
    </row>
    <row r="96" spans="2:16" x14ac:dyDescent="0.75">
      <c r="B96" s="41">
        <v>2</v>
      </c>
      <c r="C96" s="64" t="s">
        <v>42</v>
      </c>
      <c r="D96" s="34">
        <v>0</v>
      </c>
      <c r="E96" s="34">
        <v>1.2445595664314264</v>
      </c>
      <c r="F96" s="34">
        <v>1.0279230205654306</v>
      </c>
      <c r="G96" s="18">
        <f>D96/$D$106*100</f>
        <v>0</v>
      </c>
      <c r="H96" s="18">
        <f t="shared" ref="H96:H105" si="33">E96/$E$106*100</f>
        <v>2.6761286903871877</v>
      </c>
      <c r="I96" s="18">
        <f t="shared" ref="I96:I104" si="34">F96/$F$106*100</f>
        <v>2.0007297134883766</v>
      </c>
      <c r="J96" s="42">
        <f>+F96/E96-1</f>
        <v>-0.17406683593872985</v>
      </c>
      <c r="K96" s="42">
        <f>IFERROR(+F96/D96-1,0)</f>
        <v>0</v>
      </c>
      <c r="L96" s="39"/>
      <c r="M96" s="40"/>
      <c r="N96" s="53"/>
      <c r="O96" s="53"/>
      <c r="P96" s="53"/>
    </row>
    <row r="97" spans="2:20" x14ac:dyDescent="0.75">
      <c r="B97" s="41">
        <v>3</v>
      </c>
      <c r="C97" s="64" t="s">
        <v>49</v>
      </c>
      <c r="D97" s="34">
        <v>2.7385208975453791E-3</v>
      </c>
      <c r="E97" s="34">
        <v>3.5901989022127878E-2</v>
      </c>
      <c r="F97" s="34">
        <v>0.54608411232692111</v>
      </c>
      <c r="G97" s="18">
        <f t="shared" ref="G97:G103" si="35">D97/$D$106*100</f>
        <v>6.6424215986187725E-3</v>
      </c>
      <c r="H97" s="18">
        <f t="shared" si="33"/>
        <v>7.7198669678440052E-2</v>
      </c>
      <c r="I97" s="18">
        <f t="shared" si="34"/>
        <v>1.0628876751835037</v>
      </c>
      <c r="J97" s="42">
        <f>+F97/E97-1</f>
        <v>14.210413885156806</v>
      </c>
      <c r="K97" s="42">
        <f>IFERROR(+F97/D97-1,0)</f>
        <v>198.4084152567151</v>
      </c>
      <c r="L97" s="39"/>
      <c r="M97" s="40"/>
      <c r="N97" s="53"/>
      <c r="O97" s="53"/>
      <c r="P97" s="53"/>
    </row>
    <row r="98" spans="2:20" x14ac:dyDescent="0.75">
      <c r="B98" s="41">
        <v>4</v>
      </c>
      <c r="C98" s="64" t="s">
        <v>34</v>
      </c>
      <c r="D98" s="34">
        <v>2.762731078365924E-2</v>
      </c>
      <c r="E98" s="34">
        <v>0.55732560961615707</v>
      </c>
      <c r="F98" s="34">
        <v>0.36370091011758443</v>
      </c>
      <c r="G98" s="18">
        <f t="shared" si="35"/>
        <v>6.7011446224719037E-2</v>
      </c>
      <c r="H98" s="18">
        <f t="shared" si="33"/>
        <v>1.1983958775536083</v>
      </c>
      <c r="I98" s="18">
        <f t="shared" si="34"/>
        <v>0.70790049754382167</v>
      </c>
      <c r="J98" s="42">
        <f>IFERROR(+F98/E98-1,0)</f>
        <v>-0.34741755296679511</v>
      </c>
      <c r="K98" s="42">
        <f>IFERROR(+F98/D98-1,0)</f>
        <v>12.164542613850895</v>
      </c>
      <c r="L98" s="39"/>
      <c r="M98" s="40"/>
      <c r="N98" s="53"/>
      <c r="O98" s="53"/>
      <c r="P98" s="53"/>
    </row>
    <row r="99" spans="2:20" x14ac:dyDescent="0.75">
      <c r="B99" s="41">
        <v>5</v>
      </c>
      <c r="C99" s="64" t="s">
        <v>56</v>
      </c>
      <c r="D99" s="34">
        <v>8.2225876683063356E-3</v>
      </c>
      <c r="E99" s="34">
        <v>4.2795181402643108E-2</v>
      </c>
      <c r="F99" s="34">
        <v>0.28207588046046822</v>
      </c>
      <c r="G99" s="18">
        <f t="shared" si="35"/>
        <v>1.9944304231327974E-2</v>
      </c>
      <c r="H99" s="18">
        <f t="shared" si="33"/>
        <v>9.2020836809218021E-2</v>
      </c>
      <c r="I99" s="18">
        <f t="shared" si="34"/>
        <v>0.54902710047802739</v>
      </c>
      <c r="J99" s="42">
        <f>IFERROR(+F99/E99-1,0)</f>
        <v>5.5913000299385738</v>
      </c>
      <c r="K99" s="42">
        <f>+F99/D99-1</f>
        <v>33.305001276875338</v>
      </c>
      <c r="L99" s="39"/>
      <c r="M99" s="40"/>
      <c r="N99" s="53"/>
      <c r="O99" s="53"/>
      <c r="P99" s="53"/>
    </row>
    <row r="100" spans="2:20" x14ac:dyDescent="0.75">
      <c r="B100" s="41">
        <v>6</v>
      </c>
      <c r="C100" s="64" t="s">
        <v>63</v>
      </c>
      <c r="D100" s="34">
        <v>8.5168918357546766E-2</v>
      </c>
      <c r="E100" s="34">
        <v>2.1826649071470923E-2</v>
      </c>
      <c r="F100" s="34">
        <v>0.19070093194522211</v>
      </c>
      <c r="G100" s="18">
        <f t="shared" si="35"/>
        <v>0.20658153944936006</v>
      </c>
      <c r="H100" s="18">
        <f t="shared" si="33"/>
        <v>4.6933006157881291E-2</v>
      </c>
      <c r="I100" s="18">
        <f t="shared" si="34"/>
        <v>0.37117664776381404</v>
      </c>
      <c r="J100" s="42">
        <f t="shared" ref="J100" si="36">+F100/E100-1</f>
        <v>7.7370686778706048</v>
      </c>
      <c r="K100" s="42">
        <f>IFERROR(+F100/D100-1,0)</f>
        <v>1.2390906873402159</v>
      </c>
      <c r="L100" s="39"/>
      <c r="M100" s="40"/>
      <c r="N100" s="53"/>
      <c r="O100" s="53"/>
      <c r="P100" s="53"/>
    </row>
    <row r="101" spans="2:20" x14ac:dyDescent="0.75">
      <c r="B101" s="41">
        <v>7</v>
      </c>
      <c r="C101" s="64" t="s">
        <v>64</v>
      </c>
      <c r="D101" s="34">
        <v>0</v>
      </c>
      <c r="E101" s="34">
        <v>1.3387648937594431E-3</v>
      </c>
      <c r="F101" s="34">
        <v>0.18105466494576308</v>
      </c>
      <c r="G101" s="18">
        <f t="shared" si="35"/>
        <v>0</v>
      </c>
      <c r="H101" s="18">
        <f t="shared" si="33"/>
        <v>2.8786947917210865E-3</v>
      </c>
      <c r="I101" s="18">
        <f t="shared" si="34"/>
        <v>0.35240133811130336</v>
      </c>
      <c r="J101" s="42">
        <f>IFERROR(+F101/E101-1,0)</f>
        <v>134.24007522884449</v>
      </c>
      <c r="K101" s="42">
        <f t="shared" ref="K101:K102" si="37">IFERROR(+F101/D101-1,0)</f>
        <v>0</v>
      </c>
      <c r="L101" s="39"/>
      <c r="M101" s="40"/>
      <c r="N101" s="53"/>
      <c r="O101" s="53"/>
      <c r="P101" s="53"/>
    </row>
    <row r="102" spans="2:20" x14ac:dyDescent="0.75">
      <c r="B102" s="41">
        <v>8</v>
      </c>
      <c r="C102" s="64" t="s">
        <v>44</v>
      </c>
      <c r="D102" s="34">
        <v>9.3387185108278169E-3</v>
      </c>
      <c r="E102" s="34">
        <v>3.3854352898425991E-2</v>
      </c>
      <c r="F102" s="34">
        <v>0.14585527706864315</v>
      </c>
      <c r="G102" s="18">
        <f t="shared" si="35"/>
        <v>2.2651536307553677E-2</v>
      </c>
      <c r="H102" s="18">
        <f t="shared" si="33"/>
        <v>7.2795716275555464E-2</v>
      </c>
      <c r="I102" s="18">
        <f t="shared" si="34"/>
        <v>0.28388992255450618</v>
      </c>
      <c r="J102" s="42">
        <f t="shared" ref="J102:J104" si="38">IFERROR(+F102/E102-1,0)</f>
        <v>3.3083167918245602</v>
      </c>
      <c r="K102" s="42">
        <f t="shared" si="37"/>
        <v>14.61833959333185</v>
      </c>
      <c r="L102" s="39"/>
      <c r="M102" s="40"/>
      <c r="N102" s="53"/>
      <c r="O102" s="53"/>
      <c r="P102" s="53"/>
    </row>
    <row r="103" spans="2:20" x14ac:dyDescent="0.75">
      <c r="B103" s="41">
        <v>9</v>
      </c>
      <c r="C103" s="64" t="s">
        <v>50</v>
      </c>
      <c r="D103" s="34">
        <v>1.6609646982129293E-2</v>
      </c>
      <c r="E103" s="34">
        <v>0.10708751027980186</v>
      </c>
      <c r="F103" s="34">
        <v>8.3951701132190068E-2</v>
      </c>
      <c r="G103" s="18">
        <f t="shared" si="35"/>
        <v>4.0287542796704379E-2</v>
      </c>
      <c r="H103" s="18">
        <f t="shared" si="33"/>
        <v>0.23026616513312609</v>
      </c>
      <c r="I103" s="18">
        <f t="shared" si="34"/>
        <v>0.16340198593925442</v>
      </c>
      <c r="J103" s="42">
        <f t="shared" si="38"/>
        <v>-0.2160458216570893</v>
      </c>
      <c r="K103" s="42">
        <f>IFERROR(+F103/D103-1,0)</f>
        <v>4.0543940652390544</v>
      </c>
      <c r="M103" s="43"/>
      <c r="O103" s="53"/>
    </row>
    <row r="104" spans="2:20" x14ac:dyDescent="0.75">
      <c r="B104" s="41">
        <v>10</v>
      </c>
      <c r="C104" s="64" t="s">
        <v>55</v>
      </c>
      <c r="D104" s="34">
        <v>7.9250694948406308E-2</v>
      </c>
      <c r="E104" s="34">
        <v>5.9328058599651921E-2</v>
      </c>
      <c r="F104" s="34">
        <v>7.6068883279080582E-2</v>
      </c>
      <c r="G104" s="18">
        <f>D104/$D$106*100</f>
        <v>0.19222658782800786</v>
      </c>
      <c r="H104" s="18">
        <f t="shared" si="33"/>
        <v>0.12757084839156937</v>
      </c>
      <c r="I104" s="18">
        <f t="shared" si="34"/>
        <v>0.1480590199883047</v>
      </c>
      <c r="J104" s="42">
        <f t="shared" si="38"/>
        <v>0.28217381580604894</v>
      </c>
      <c r="K104" s="42">
        <f>IFERROR(+F104/D104-1,0)</f>
        <v>-4.0148691079581633E-2</v>
      </c>
      <c r="O104" s="53"/>
    </row>
    <row r="105" spans="2:20" x14ac:dyDescent="0.75">
      <c r="B105" s="102" t="s">
        <v>39</v>
      </c>
      <c r="C105" s="102"/>
      <c r="D105" s="34">
        <f>D106-SUM(D95:D104)</f>
        <v>0.20487048353226101</v>
      </c>
      <c r="E105" s="34">
        <f t="shared" ref="E105:F105" si="39">E106-SUM(E95:E104)</f>
        <v>0.77987427372004703</v>
      </c>
      <c r="F105" s="34">
        <f t="shared" si="39"/>
        <v>0.30673565497146882</v>
      </c>
      <c r="G105" s="18">
        <f>D105/$D$106*100</f>
        <v>0.49692376857665083</v>
      </c>
      <c r="H105" s="18">
        <f t="shared" si="33"/>
        <v>1.6769337322932238</v>
      </c>
      <c r="I105" s="18">
        <f>F105/$F$106*100</f>
        <v>0.59702441409490015</v>
      </c>
      <c r="J105" s="42">
        <f>+F105/E105-1</f>
        <v>-0.60668576293929877</v>
      </c>
      <c r="K105" s="42">
        <f>+F105/D105-1</f>
        <v>0.49721741113168738</v>
      </c>
      <c r="O105" s="53"/>
      <c r="T105" s="44"/>
    </row>
    <row r="106" spans="2:20" x14ac:dyDescent="0.75">
      <c r="B106" s="97" t="s">
        <v>40</v>
      </c>
      <c r="C106" s="97"/>
      <c r="D106" s="23">
        <f>D9</f>
        <v>41.227748899811296</v>
      </c>
      <c r="E106" s="23">
        <f>E9</f>
        <v>46.505968524681116</v>
      </c>
      <c r="F106" s="23">
        <f>F9</f>
        <v>51.377405635326589</v>
      </c>
      <c r="G106" s="23">
        <f>D106/$D$106*100</f>
        <v>100</v>
      </c>
      <c r="H106" s="23">
        <f>E106/$E$106*100</f>
        <v>100</v>
      </c>
      <c r="I106" s="23">
        <f>F106/$F$106*100</f>
        <v>100</v>
      </c>
      <c r="J106" s="45">
        <f>+F106/E106-1</f>
        <v>0.10474864335015743</v>
      </c>
      <c r="K106" s="45">
        <f>+F106/D106-1</f>
        <v>0.24618508180449661</v>
      </c>
      <c r="O106" s="53"/>
    </row>
    <row r="107" spans="2:20" x14ac:dyDescent="0.75">
      <c r="B107" s="54" t="s">
        <v>11</v>
      </c>
      <c r="C107" s="37"/>
      <c r="D107" s="28"/>
      <c r="E107" s="28"/>
      <c r="H107" s="53"/>
      <c r="K107" s="46"/>
      <c r="O107" s="53"/>
    </row>
    <row r="108" spans="2:20" x14ac:dyDescent="0.75">
      <c r="B108" s="54" t="s">
        <v>48</v>
      </c>
      <c r="C108" s="37"/>
      <c r="D108" s="28"/>
      <c r="E108" s="28"/>
      <c r="H108" s="53"/>
      <c r="K108" s="46"/>
      <c r="O108" s="53"/>
    </row>
    <row r="109" spans="2:20" x14ac:dyDescent="0.75">
      <c r="B109" s="37"/>
      <c r="C109" s="37"/>
      <c r="D109" s="28"/>
      <c r="E109" s="28"/>
      <c r="H109" s="53"/>
      <c r="K109" s="46"/>
      <c r="O109" s="53"/>
    </row>
    <row r="110" spans="2:20" x14ac:dyDescent="0.75">
      <c r="B110" s="103" t="s">
        <v>31</v>
      </c>
      <c r="C110" s="99" t="s">
        <v>32</v>
      </c>
      <c r="D110" s="92" t="s">
        <v>43</v>
      </c>
      <c r="E110" s="92"/>
      <c r="F110" s="92"/>
      <c r="G110" s="92"/>
      <c r="H110" s="92"/>
      <c r="I110" s="92"/>
      <c r="J110" s="92"/>
      <c r="K110" s="92"/>
      <c r="O110" s="53"/>
    </row>
    <row r="111" spans="2:20" ht="17.25" customHeight="1" x14ac:dyDescent="0.75">
      <c r="B111" s="103"/>
      <c r="C111" s="100"/>
      <c r="D111" s="80" t="s">
        <v>14</v>
      </c>
      <c r="E111" s="81"/>
      <c r="F111" s="82"/>
      <c r="G111" s="91" t="s">
        <v>15</v>
      </c>
      <c r="H111" s="91"/>
      <c r="I111" s="91"/>
      <c r="J111" s="85" t="s">
        <v>4</v>
      </c>
      <c r="K111" s="85"/>
      <c r="O111" s="53"/>
    </row>
    <row r="112" spans="2:20" ht="10.5" customHeight="1" x14ac:dyDescent="0.75">
      <c r="B112" s="103"/>
      <c r="C112" s="100"/>
      <c r="D112" s="15">
        <v>2021</v>
      </c>
      <c r="E112" s="80">
        <v>2022</v>
      </c>
      <c r="F112" s="82"/>
      <c r="G112" s="15">
        <v>2021</v>
      </c>
      <c r="H112" s="80">
        <v>2022</v>
      </c>
      <c r="I112" s="82"/>
      <c r="J112" s="66" t="s">
        <v>59</v>
      </c>
      <c r="K112" s="66" t="s">
        <v>60</v>
      </c>
      <c r="O112" s="53"/>
    </row>
    <row r="113" spans="2:17" x14ac:dyDescent="0.75">
      <c r="B113" s="103"/>
      <c r="C113" s="101"/>
      <c r="D113" s="16" t="s">
        <v>57</v>
      </c>
      <c r="E113" s="16" t="s">
        <v>54</v>
      </c>
      <c r="F113" s="16" t="s">
        <v>58</v>
      </c>
      <c r="G113" s="16" t="s">
        <v>57</v>
      </c>
      <c r="H113" s="16" t="s">
        <v>54</v>
      </c>
      <c r="I113" s="16" t="s">
        <v>58</v>
      </c>
      <c r="J113" s="67"/>
      <c r="K113" s="67"/>
      <c r="O113" s="53"/>
    </row>
    <row r="114" spans="2:17" x14ac:dyDescent="0.75">
      <c r="B114" s="41">
        <v>1</v>
      </c>
      <c r="C114" s="65" t="s">
        <v>38</v>
      </c>
      <c r="D114" s="17">
        <v>66.350045767168922</v>
      </c>
      <c r="E114" s="17">
        <v>108.01820971128531</v>
      </c>
      <c r="F114" s="17">
        <v>92.464126394425122</v>
      </c>
      <c r="G114" s="18">
        <f>D114/$D$30*100</f>
        <v>74.23713051903114</v>
      </c>
      <c r="H114" s="18">
        <f>E114/$E$30*100</f>
        <v>95.619438223305238</v>
      </c>
      <c r="I114" s="18">
        <f>F114/$F$30*100</f>
        <v>92.783005660811284</v>
      </c>
      <c r="J114" s="35">
        <f>+F114/E114-1</f>
        <v>-0.14399501119703484</v>
      </c>
      <c r="K114" s="35">
        <f>+F114/D114-1</f>
        <v>0.39358044633298306</v>
      </c>
      <c r="O114" s="53"/>
    </row>
    <row r="115" spans="2:17" x14ac:dyDescent="0.75">
      <c r="B115" s="41">
        <v>2</v>
      </c>
      <c r="C115" s="65" t="s">
        <v>44</v>
      </c>
      <c r="D115" s="17">
        <v>23.215375346550786</v>
      </c>
      <c r="E115" s="17">
        <v>41.986293351454457</v>
      </c>
      <c r="F115" s="17">
        <v>41.673782379971705</v>
      </c>
      <c r="G115" s="18">
        <f t="shared" ref="G115:G123" si="40">D115/$D$30*100</f>
        <v>25.975006192127992</v>
      </c>
      <c r="H115" s="18">
        <f t="shared" ref="H115:H122" si="41">E115/$E$30*100</f>
        <v>37.166935038782917</v>
      </c>
      <c r="I115" s="18">
        <f t="shared" ref="I115:I124" si="42">F115/$F$30*100</f>
        <v>41.817501957185641</v>
      </c>
      <c r="J115" s="35">
        <f>+F115/E115-1</f>
        <v>-7.4431664845195922E-3</v>
      </c>
      <c r="K115" s="35">
        <f t="shared" ref="K115:K123" si="43">+F115/D115-1</f>
        <v>0.79509405977204528</v>
      </c>
      <c r="O115" s="53"/>
    </row>
    <row r="116" spans="2:17" x14ac:dyDescent="0.75">
      <c r="B116" s="41">
        <v>3</v>
      </c>
      <c r="C116" s="65" t="s">
        <v>45</v>
      </c>
      <c r="D116" s="17">
        <v>21.137960341204764</v>
      </c>
      <c r="E116" s="17">
        <v>52.06563430673971</v>
      </c>
      <c r="F116" s="17">
        <v>40.816987650995067</v>
      </c>
      <c r="G116" s="18">
        <f t="shared" si="40"/>
        <v>23.650647148951901</v>
      </c>
      <c r="H116" s="18">
        <f t="shared" si="41"/>
        <v>46.089328053641751</v>
      </c>
      <c r="I116" s="18">
        <f t="shared" si="42"/>
        <v>40.957752416594232</v>
      </c>
      <c r="J116" s="35">
        <f>+F116/E116-1</f>
        <v>-0.21604743331223653</v>
      </c>
      <c r="K116" s="35">
        <f t="shared" si="43"/>
        <v>0.93098042536438452</v>
      </c>
      <c r="O116" s="53"/>
    </row>
    <row r="117" spans="2:17" x14ac:dyDescent="0.75">
      <c r="B117" s="41">
        <v>4</v>
      </c>
      <c r="C117" s="65" t="s">
        <v>46</v>
      </c>
      <c r="D117" s="17">
        <v>49.964306108446316</v>
      </c>
      <c r="E117" s="17">
        <v>55.337269244802691</v>
      </c>
      <c r="F117" s="17">
        <v>31.562701092767451</v>
      </c>
      <c r="G117" s="18">
        <f t="shared" si="40"/>
        <v>55.903604450879349</v>
      </c>
      <c r="H117" s="18">
        <f t="shared" si="41"/>
        <v>48.985431365161794</v>
      </c>
      <c r="I117" s="18">
        <f t="shared" si="42"/>
        <v>31.671550777094698</v>
      </c>
      <c r="J117" s="35">
        <f t="shared" ref="J117:J122" si="44">+F117/E117-1</f>
        <v>-0.42963031021390996</v>
      </c>
      <c r="K117" s="35">
        <f t="shared" si="43"/>
        <v>-0.36829501796219544</v>
      </c>
    </row>
    <row r="118" spans="2:17" x14ac:dyDescent="0.75">
      <c r="B118" s="41">
        <v>5</v>
      </c>
      <c r="C118" s="65" t="s">
        <v>34</v>
      </c>
      <c r="D118" s="17">
        <v>36.565095124403108</v>
      </c>
      <c r="E118" s="17">
        <v>35.543543186203074</v>
      </c>
      <c r="F118" s="17">
        <v>27.526475335775487</v>
      </c>
      <c r="G118" s="18">
        <f t="shared" si="40"/>
        <v>40.911618188126027</v>
      </c>
      <c r="H118" s="18">
        <f t="shared" si="41"/>
        <v>31.4637100634658</v>
      </c>
      <c r="I118" s="18">
        <f t="shared" si="42"/>
        <v>27.621405365437219</v>
      </c>
      <c r="J118" s="35">
        <f t="shared" si="44"/>
        <v>-0.22555623699157745</v>
      </c>
      <c r="K118" s="35">
        <f>+F118/D118-1</f>
        <v>-0.2471925687018206</v>
      </c>
    </row>
    <row r="119" spans="2:17" x14ac:dyDescent="0.75">
      <c r="B119" s="41">
        <v>6</v>
      </c>
      <c r="C119" s="65" t="s">
        <v>65</v>
      </c>
      <c r="D119" s="17">
        <v>13.835573344852852</v>
      </c>
      <c r="E119" s="17">
        <v>7.5533147827567095</v>
      </c>
      <c r="F119" s="17">
        <v>17.609040525590533</v>
      </c>
      <c r="G119" s="18">
        <f t="shared" si="40"/>
        <v>15.480219377869691</v>
      </c>
      <c r="H119" s="18">
        <f t="shared" si="41"/>
        <v>6.6863144481048211</v>
      </c>
      <c r="I119" s="18">
        <f t="shared" si="42"/>
        <v>17.669768487271714</v>
      </c>
      <c r="J119" s="35">
        <f t="shared" si="44"/>
        <v>1.3312997051029583</v>
      </c>
      <c r="K119" s="35">
        <f t="shared" si="43"/>
        <v>0.27273659621352064</v>
      </c>
    </row>
    <row r="120" spans="2:17" x14ac:dyDescent="0.75">
      <c r="B120" s="41">
        <v>7</v>
      </c>
      <c r="C120" s="65" t="s">
        <v>51</v>
      </c>
      <c r="D120" s="17">
        <v>5.880714521465995</v>
      </c>
      <c r="E120" s="17">
        <v>15.636411646001875</v>
      </c>
      <c r="F120" s="17">
        <v>16.678723395507305</v>
      </c>
      <c r="G120" s="18">
        <f t="shared" si="40"/>
        <v>6.5797599146684149</v>
      </c>
      <c r="H120" s="18">
        <f t="shared" si="41"/>
        <v>13.841600424736905</v>
      </c>
      <c r="I120" s="18">
        <f t="shared" si="42"/>
        <v>16.736242990273496</v>
      </c>
      <c r="J120" s="35">
        <f t="shared" si="44"/>
        <v>6.6659267682553036E-2</v>
      </c>
      <c r="K120" s="35">
        <f t="shared" si="43"/>
        <v>1.8361729403163563</v>
      </c>
    </row>
    <row r="121" spans="2:17" x14ac:dyDescent="0.75">
      <c r="B121" s="41">
        <v>9</v>
      </c>
      <c r="C121" s="65" t="s">
        <v>49</v>
      </c>
      <c r="D121" s="17">
        <v>0</v>
      </c>
      <c r="E121" s="17">
        <v>8.0029469594641096</v>
      </c>
      <c r="F121" s="17">
        <v>14.725746338679523</v>
      </c>
      <c r="G121" s="18">
        <f t="shared" si="40"/>
        <v>0</v>
      </c>
      <c r="H121" s="18">
        <f t="shared" si="41"/>
        <v>7.0843360063105916</v>
      </c>
      <c r="I121" s="18">
        <f t="shared" si="42"/>
        <v>14.776530738776877</v>
      </c>
      <c r="J121" s="35">
        <f t="shared" si="44"/>
        <v>0.84004047674777826</v>
      </c>
      <c r="K121" s="35">
        <f>IFERROR(+F121/D121-1,0)</f>
        <v>0</v>
      </c>
    </row>
    <row r="122" spans="2:17" x14ac:dyDescent="0.75">
      <c r="B122" s="41">
        <v>10</v>
      </c>
      <c r="C122" s="65" t="s">
        <v>53</v>
      </c>
      <c r="D122" s="17">
        <v>4.7375183391340663</v>
      </c>
      <c r="E122" s="17">
        <v>10.065828987233918</v>
      </c>
      <c r="F122" s="17">
        <v>13.222592394956866</v>
      </c>
      <c r="G122" s="18">
        <f t="shared" si="40"/>
        <v>5.300671057752699</v>
      </c>
      <c r="H122" s="18">
        <f t="shared" si="41"/>
        <v>8.9104320057121971</v>
      </c>
      <c r="I122" s="18">
        <f t="shared" si="42"/>
        <v>13.268192896762738</v>
      </c>
      <c r="J122" s="35">
        <f t="shared" si="44"/>
        <v>0.31361186562244825</v>
      </c>
      <c r="K122" s="35">
        <f t="shared" si="43"/>
        <v>1.7910377223729586</v>
      </c>
    </row>
    <row r="123" spans="2:17" x14ac:dyDescent="0.75">
      <c r="B123" s="41">
        <v>11</v>
      </c>
      <c r="C123" s="65" t="s">
        <v>50</v>
      </c>
      <c r="D123" s="17">
        <v>11.827463034953377</v>
      </c>
      <c r="E123" s="17">
        <v>5.160855948696617</v>
      </c>
      <c r="F123" s="17">
        <v>11.988057023554873</v>
      </c>
      <c r="G123" s="18">
        <f t="shared" si="40"/>
        <v>13.233403336540226</v>
      </c>
      <c r="H123" s="18">
        <f>E123/$E$30*100</f>
        <v>4.5684718149352639</v>
      </c>
      <c r="I123" s="18">
        <f t="shared" si="42"/>
        <v>12.029400006808293</v>
      </c>
      <c r="J123" s="35">
        <f>+F123/E123-1</f>
        <v>1.3228815418850197</v>
      </c>
      <c r="K123" s="35">
        <f t="shared" si="43"/>
        <v>1.357805880490992E-2</v>
      </c>
      <c r="O123" s="53"/>
      <c r="P123" s="53"/>
      <c r="Q123" s="47"/>
    </row>
    <row r="124" spans="2:17" x14ac:dyDescent="0.75">
      <c r="B124" s="97" t="s">
        <v>39</v>
      </c>
      <c r="C124" s="97"/>
      <c r="D124" s="48">
        <f>D125-SUM(D114:D123)</f>
        <v>106.10579963273935</v>
      </c>
      <c r="E124" s="48">
        <f t="shared" ref="E124:F124" si="45">E125-SUM(E114:E123)</f>
        <v>122.49415971177388</v>
      </c>
      <c r="F124" s="48">
        <f t="shared" si="45"/>
        <v>134.35446957915366</v>
      </c>
      <c r="G124" s="18">
        <f>D124/$D$30*100</f>
        <v>118.71868368867801</v>
      </c>
      <c r="H124" s="18">
        <f t="shared" ref="H124" si="46">E124/$E$30*100</f>
        <v>108.43377953200736</v>
      </c>
      <c r="I124" s="18">
        <f t="shared" si="42"/>
        <v>134.81781527186422</v>
      </c>
      <c r="J124" s="35">
        <f>+F124/E124-1</f>
        <v>9.6823472198893645E-2</v>
      </c>
      <c r="K124" s="35">
        <f>+F124/D124-1</f>
        <v>0.2662311583739112</v>
      </c>
      <c r="O124" s="53"/>
      <c r="P124" s="53"/>
      <c r="Q124" s="47"/>
    </row>
    <row r="125" spans="2:17" x14ac:dyDescent="0.75">
      <c r="B125" s="97" t="s">
        <v>47</v>
      </c>
      <c r="C125" s="97"/>
      <c r="D125" s="8">
        <f>D10</f>
        <v>339.61985156091953</v>
      </c>
      <c r="E125" s="8">
        <f t="shared" ref="E125:F125" si="47">E10</f>
        <v>461.86446783641242</v>
      </c>
      <c r="F125" s="8">
        <f t="shared" si="47"/>
        <v>442.62270211137758</v>
      </c>
      <c r="G125" s="23">
        <f>D125/$D$125*100</f>
        <v>100</v>
      </c>
      <c r="H125" s="23">
        <f>E125/$E$125*100</f>
        <v>100</v>
      </c>
      <c r="I125" s="23">
        <f>F125/$F$125*100</f>
        <v>100</v>
      </c>
      <c r="J125" s="36">
        <f>+F125/E125-1</f>
        <v>-4.1661065236674788E-2</v>
      </c>
      <c r="K125" s="36">
        <f>+F125/D125-1</f>
        <v>0.30328866253562281</v>
      </c>
      <c r="O125" s="53"/>
      <c r="P125" s="53"/>
      <c r="Q125" s="49"/>
    </row>
    <row r="126" spans="2:17" x14ac:dyDescent="0.75">
      <c r="B126" s="54" t="s">
        <v>11</v>
      </c>
      <c r="O126" s="53"/>
      <c r="P126" s="53"/>
      <c r="Q126" s="47"/>
    </row>
    <row r="127" spans="2:17" x14ac:dyDescent="0.75">
      <c r="B127" s="54" t="s">
        <v>48</v>
      </c>
      <c r="C127" s="50"/>
      <c r="D127" s="50"/>
      <c r="E127" s="50"/>
      <c r="F127" s="51"/>
    </row>
  </sheetData>
  <mergeCells count="104">
    <mergeCell ref="E112:F112"/>
    <mergeCell ref="H112:I112"/>
    <mergeCell ref="J112:J113"/>
    <mergeCell ref="K112:K113"/>
    <mergeCell ref="B124:C124"/>
    <mergeCell ref="B125:C125"/>
    <mergeCell ref="J93:J94"/>
    <mergeCell ref="K93:K94"/>
    <mergeCell ref="B105:C105"/>
    <mergeCell ref="B106:C106"/>
    <mergeCell ref="B110:B113"/>
    <mergeCell ref="C110:C113"/>
    <mergeCell ref="D110:K110"/>
    <mergeCell ref="D111:F111"/>
    <mergeCell ref="G111:I111"/>
    <mergeCell ref="J111:K111"/>
    <mergeCell ref="B86:C86"/>
    <mergeCell ref="B87:C87"/>
    <mergeCell ref="B91:B94"/>
    <mergeCell ref="C91:C94"/>
    <mergeCell ref="D91:K91"/>
    <mergeCell ref="D92:F92"/>
    <mergeCell ref="G92:I92"/>
    <mergeCell ref="J92:K92"/>
    <mergeCell ref="E93:F93"/>
    <mergeCell ref="H93:I93"/>
    <mergeCell ref="D72:K72"/>
    <mergeCell ref="D73:F73"/>
    <mergeCell ref="G73:I73"/>
    <mergeCell ref="J73:K73"/>
    <mergeCell ref="E74:F74"/>
    <mergeCell ref="H74:I74"/>
    <mergeCell ref="J74:J75"/>
    <mergeCell ref="K74:K75"/>
    <mergeCell ref="B62:C62"/>
    <mergeCell ref="B63:C63"/>
    <mergeCell ref="B64:C64"/>
    <mergeCell ref="B65:C65"/>
    <mergeCell ref="B72:B75"/>
    <mergeCell ref="C72:C75"/>
    <mergeCell ref="B56:C56"/>
    <mergeCell ref="B57:C57"/>
    <mergeCell ref="B58:C58"/>
    <mergeCell ref="B59:C59"/>
    <mergeCell ref="B60:C60"/>
    <mergeCell ref="B61:C61"/>
    <mergeCell ref="G53:I53"/>
    <mergeCell ref="J53:K53"/>
    <mergeCell ref="E54:F54"/>
    <mergeCell ref="H54:I54"/>
    <mergeCell ref="J54:J55"/>
    <mergeCell ref="K54:K55"/>
    <mergeCell ref="B44:C44"/>
    <mergeCell ref="B45:C45"/>
    <mergeCell ref="B46:C46"/>
    <mergeCell ref="B47:C47"/>
    <mergeCell ref="B53:C55"/>
    <mergeCell ref="D53:F53"/>
    <mergeCell ref="B38:C38"/>
    <mergeCell ref="B39:C39"/>
    <mergeCell ref="B40:C40"/>
    <mergeCell ref="B41:C41"/>
    <mergeCell ref="B42:C42"/>
    <mergeCell ref="B43:C43"/>
    <mergeCell ref="G35:I35"/>
    <mergeCell ref="J35:K35"/>
    <mergeCell ref="E36:F36"/>
    <mergeCell ref="H36:I36"/>
    <mergeCell ref="J36:J37"/>
    <mergeCell ref="K36:K37"/>
    <mergeCell ref="B26:C26"/>
    <mergeCell ref="B27:C27"/>
    <mergeCell ref="B28:C28"/>
    <mergeCell ref="B29:C29"/>
    <mergeCell ref="B35:C37"/>
    <mergeCell ref="D35:F35"/>
    <mergeCell ref="B20:C20"/>
    <mergeCell ref="B21:C21"/>
    <mergeCell ref="B22:C22"/>
    <mergeCell ref="B23:C23"/>
    <mergeCell ref="B24:C24"/>
    <mergeCell ref="B25:C25"/>
    <mergeCell ref="B17:C19"/>
    <mergeCell ref="D17:F17"/>
    <mergeCell ref="G17:I17"/>
    <mergeCell ref="E18:F18"/>
    <mergeCell ref="H18:I18"/>
    <mergeCell ref="J18:J19"/>
    <mergeCell ref="K18:K19"/>
    <mergeCell ref="B7:C7"/>
    <mergeCell ref="B8:C8"/>
    <mergeCell ref="B9:C9"/>
    <mergeCell ref="B10:C10"/>
    <mergeCell ref="B11:C11"/>
    <mergeCell ref="B12:C12"/>
    <mergeCell ref="B4:C6"/>
    <mergeCell ref="D4:F4"/>
    <mergeCell ref="G4:I4"/>
    <mergeCell ref="J4:K4"/>
    <mergeCell ref="E5:F5"/>
    <mergeCell ref="H5:I5"/>
    <mergeCell ref="J5:J6"/>
    <mergeCell ref="K5:K6"/>
    <mergeCell ref="J17:K17"/>
  </mergeCells>
  <pageMargins left="0.7" right="0.7" top="0.75" bottom="0.75" header="0.3" footer="0.3"/>
  <pageSetup orientation="portrait" r:id="rId1"/>
  <ignoredErrors>
    <ignoredError sqref="D7:F7" formulaRange="1"/>
    <ignoredError sqref="K80 J100:J101 K99 J65:K65 K1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November (2)</vt:lpstr>
      <vt:lpstr>November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NSHIMIYIMANA</dc:creator>
  <cp:lastModifiedBy>NISR</cp:lastModifiedBy>
  <dcterms:created xsi:type="dcterms:W3CDTF">2020-04-16T18:17:03Z</dcterms:created>
  <dcterms:modified xsi:type="dcterms:W3CDTF">2022-12-30T15:43:10Z</dcterms:modified>
</cp:coreProperties>
</file>